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0" windowWidth="27870" windowHeight="13020" tabRatio="803" firstSheet="15" activeTab="20"/>
  </bookViews>
  <sheets>
    <sheet name="2.1" sheetId="1" r:id="rId1"/>
    <sheet name="2.2" sheetId="59" r:id="rId2"/>
    <sheet name="2.3" sheetId="6" r:id="rId3"/>
    <sheet name="2.4" sheetId="7" r:id="rId4"/>
    <sheet name="2.5" sheetId="8" r:id="rId5"/>
    <sheet name="2.6" sheetId="32" r:id="rId6"/>
    <sheet name="2.7" sheetId="33" r:id="rId7"/>
    <sheet name="3.1" sheetId="47" r:id="rId8"/>
    <sheet name="3.2" sheetId="14" r:id="rId9"/>
    <sheet name="3.3" sheetId="63" r:id="rId10"/>
    <sheet name="3.4" sheetId="28" r:id="rId11"/>
    <sheet name="4.1" sheetId="17" r:id="rId12"/>
    <sheet name="5.1" sheetId="19" r:id="rId13"/>
    <sheet name="6.1" sheetId="21" r:id="rId14"/>
    <sheet name="6.2" sheetId="22" r:id="rId15"/>
    <sheet name="6.3" sheetId="23" r:id="rId16"/>
    <sheet name="6.4" sheetId="64" r:id="rId17"/>
    <sheet name="6.5" sheetId="24" r:id="rId18"/>
    <sheet name="6.6" sheetId="26" r:id="rId19"/>
    <sheet name="7.1" sheetId="61" r:id="rId20"/>
    <sheet name="7.2" sheetId="43" r:id="rId21"/>
    <sheet name="7.3" sheetId="58" r:id="rId22"/>
    <sheet name="8.1" sheetId="36" r:id="rId23"/>
    <sheet name="8.2" sheetId="57" r:id="rId24"/>
    <sheet name="8.3" sheetId="38" r:id="rId25"/>
    <sheet name="8.4" sheetId="40" r:id="rId26"/>
    <sheet name="12.1" sheetId="30" r:id="rId27"/>
    <sheet name="12.2" sheetId="31" r:id="rId28"/>
    <sheet name="12.3" sheetId="49" r:id="rId29"/>
  </sheets>
  <definedNames>
    <definedName name="_xlnm.Print_Area" localSheetId="0">'2.1'!$A$1:$K$42,'2.1'!$43:$120</definedName>
    <definedName name="_xlnm.Print_Area" localSheetId="8">'3.2'!$A$1:$L$45</definedName>
    <definedName name="_xlnm.Print_Area" localSheetId="11">'4.1'!$A$1:$K$93,'4.1'!$94:$138</definedName>
    <definedName name="_xlnm.Print_Area" localSheetId="12">'5.1'!$A$1:$R$107,'5.1'!$108:$121</definedName>
    <definedName name="_xlnm.Print_Area" localSheetId="13">'6.1'!$A$1:$K$26</definedName>
    <definedName name="_xlnm.Print_Area" localSheetId="15">'6.3'!$A$1:$M$38,'6.3'!$39:$93</definedName>
    <definedName name="_xlnm.Print_Area" localSheetId="16">'6.4'!$A$1:$K$29</definedName>
    <definedName name="_xlnm.Print_Area" localSheetId="17">'6.5'!$A$1:$C$42,'6.5'!$43:$82</definedName>
    <definedName name="_xlnm.Print_Area" localSheetId="18">'6.6'!$A$1:$E$23</definedName>
    <definedName name="_xlnm.Print_Area" localSheetId="19">'7.1'!$A$1:$E$10</definedName>
    <definedName name="_xlnm.Print_Area" localSheetId="20">'7.2'!$A$1:$I$43</definedName>
    <definedName name="_xlnm.Print_Area" localSheetId="21">'7.3'!$A$1:$G$30</definedName>
    <definedName name="_xlnm.Print_Area" localSheetId="22">'8.1'!$A$1:$C$14</definedName>
    <definedName name="_xlnm.Print_Area" localSheetId="23">'8.2'!$A$1:$G$23</definedName>
    <definedName name="_xlnm.Print_Area" localSheetId="24">'8.3'!$A$1:$C$9</definedName>
    <definedName name="_xlnm.Print_Area" localSheetId="25">'8.4'!$A$1:$K$14</definedName>
  </definedNames>
  <calcPr calcId="145621"/>
</workbook>
</file>

<file path=xl/comments19.xml><?xml version="1.0" encoding="utf-8"?>
<comments xmlns="http://schemas.openxmlformats.org/spreadsheetml/2006/main">
  <authors>
    <author>Dušan Hrstka</author>
  </authors>
  <commentList>
    <comment ref="B4" authorId="0">
      <text>
        <r>
          <rPr>
            <sz val="9"/>
            <rFont val="Tahoma"/>
            <family val="2"/>
          </rPr>
          <t>Z počtu v tomto sloupci se vypočítá průměrný věk</t>
        </r>
      </text>
    </comment>
  </commentList>
</comments>
</file>

<file path=xl/sharedStrings.xml><?xml version="1.0" encoding="utf-8"?>
<sst xmlns="http://schemas.openxmlformats.org/spreadsheetml/2006/main" count="2381" uniqueCount="430">
  <si>
    <t>Bakalářské studium</t>
  </si>
  <si>
    <t>Navazující magisterské studium</t>
  </si>
  <si>
    <t>Magisterské studium</t>
  </si>
  <si>
    <t>Doktorské studium</t>
  </si>
  <si>
    <t>CELKEM</t>
  </si>
  <si>
    <t>přírodní vědy a nauky</t>
  </si>
  <si>
    <t>21-39</t>
  </si>
  <si>
    <t>51-53</t>
  </si>
  <si>
    <t>11-18</t>
  </si>
  <si>
    <t>KKOV</t>
  </si>
  <si>
    <t>Skupiny akreditovaných studijních programů</t>
  </si>
  <si>
    <t>technické vědy a nauky</t>
  </si>
  <si>
    <t>zeměděl.-les. a veter. vědy a nauky</t>
  </si>
  <si>
    <t>zdravot., lékař. a farm. vědy a nauky</t>
  </si>
  <si>
    <t>společenské vědy, nauky a služby</t>
  </si>
  <si>
    <t>ekonomie</t>
  </si>
  <si>
    <t>právo, právní a veřejnosprávní činnost</t>
  </si>
  <si>
    <t>pedagogika, učitelství a sociál. péče</t>
  </si>
  <si>
    <t>obory z oblasti psychologie</t>
  </si>
  <si>
    <t>vědy a nauky o kultuře a umění</t>
  </si>
  <si>
    <t>61,67,71-73</t>
  </si>
  <si>
    <t>P</t>
  </si>
  <si>
    <t>K/D</t>
  </si>
  <si>
    <t>Partnerské organizace</t>
  </si>
  <si>
    <t>Přidružené organizace</t>
  </si>
  <si>
    <t>Počátek realizace programu</t>
  </si>
  <si>
    <t>Popis organizace studia, včetně příjímání studentů a ukončení</t>
  </si>
  <si>
    <t>Název programu 1</t>
  </si>
  <si>
    <t>Druh programu (Joint/Double/Multiple Degree)</t>
  </si>
  <si>
    <t>Typ programu (bakalářský, navazující magisterský, magisterský, doktorský)</t>
  </si>
  <si>
    <t>Délka studia (semestry)</t>
  </si>
  <si>
    <t>Název studijního programu 1</t>
  </si>
  <si>
    <t>Partnerská vyšší odborná škola</t>
  </si>
  <si>
    <t>Počet přihlášek</t>
  </si>
  <si>
    <t>Akademičtí pracovníci</t>
  </si>
  <si>
    <t>Profesoři</t>
  </si>
  <si>
    <t>Docenti</t>
  </si>
  <si>
    <t>Odborní asistenti</t>
  </si>
  <si>
    <t>Asistenti</t>
  </si>
  <si>
    <t>Lektoři</t>
  </si>
  <si>
    <t>ženy</t>
  </si>
  <si>
    <t>do 29 let</t>
  </si>
  <si>
    <t>30-39 let</t>
  </si>
  <si>
    <t>40-49 let</t>
  </si>
  <si>
    <t>50-59 let</t>
  </si>
  <si>
    <t>60-69 let</t>
  </si>
  <si>
    <t>nad 70 let</t>
  </si>
  <si>
    <t>Rozsahy úvazků</t>
  </si>
  <si>
    <t>do 0,3</t>
  </si>
  <si>
    <t>prof.</t>
  </si>
  <si>
    <t>doc.</t>
  </si>
  <si>
    <t>ostatní</t>
  </si>
  <si>
    <t>DrSc., CSc., Dr., Ph.D., Th.D.</t>
  </si>
  <si>
    <t>Počet</t>
  </si>
  <si>
    <t>Účel stipendia</t>
  </si>
  <si>
    <t>Počty studentů</t>
  </si>
  <si>
    <t>Lůžková kapacita kolejí VŠ celková</t>
  </si>
  <si>
    <t>Počet lůžek v pronajatých zařízeních</t>
  </si>
  <si>
    <t>Přírůstek knihovního fondu za rok</t>
  </si>
  <si>
    <t>Knihovní fond celkem</t>
  </si>
  <si>
    <t>Kurzy orientované na výkon povolání</t>
  </si>
  <si>
    <t>Kurzy zájmové</t>
  </si>
  <si>
    <t>U3V</t>
  </si>
  <si>
    <t>do 15 hod</t>
  </si>
  <si>
    <t>Ostatní</t>
  </si>
  <si>
    <t>Poskytnuté finanční prostředky v tis. Kč</t>
  </si>
  <si>
    <t>Z toho Marie-Curie Actions</t>
  </si>
  <si>
    <t>Skupina KKOV</t>
  </si>
  <si>
    <t>Vědečtí, výzkumní a vývojoví pracovníci podílející se na pedagog. činnosti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</si>
  <si>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</si>
  <si>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</si>
  <si>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</si>
  <si>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</si>
  <si>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</si>
  <si>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</si>
  <si>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</si>
  <si>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</si>
  <si>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</si>
  <si>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v případě tíživé sociální situace studenta dle § 91 odst. 3</t>
  </si>
  <si>
    <t>z toho ubytovací stipendium</t>
  </si>
  <si>
    <t>Institucionální rozvojový plán</t>
  </si>
  <si>
    <t>Naplňování stanovených cílů/indikátorů</t>
  </si>
  <si>
    <t>Cílový stav</t>
  </si>
  <si>
    <t>Výchozí stav</t>
  </si>
  <si>
    <t>CELKEM profesoři</t>
  </si>
  <si>
    <t>CELKEM docenti</t>
  </si>
  <si>
    <t xml:space="preserve">Země </t>
  </si>
  <si>
    <t>Celkem</t>
  </si>
  <si>
    <t>Celkem žen</t>
  </si>
  <si>
    <t>Počet aktivních studií k 31. 12.</t>
  </si>
  <si>
    <t xml:space="preserve">Z toho počet žen celkem </t>
  </si>
  <si>
    <t>Z toho počet cizinců celkem</t>
  </si>
  <si>
    <t>Počet přijetí</t>
  </si>
  <si>
    <t>Počet zápisů ke studiu</t>
  </si>
  <si>
    <t>Počty žen na ostatních pracovištích</t>
  </si>
  <si>
    <t>Vědečtí pracovníci*</t>
  </si>
  <si>
    <t>Jakým způsobem jsou realizovány výměny studentů?</t>
  </si>
  <si>
    <t>Jakým způsobem je vydáván diplom a dodatek k diplomu?</t>
  </si>
  <si>
    <t>CELKEM zaměstnanci</t>
  </si>
  <si>
    <t>V ČR</t>
  </si>
  <si>
    <t>V zahraničí</t>
  </si>
  <si>
    <t>Investiční</t>
  </si>
  <si>
    <t>Neinvestiční</t>
  </si>
  <si>
    <t>0,31–0,5</t>
  </si>
  <si>
    <t>0,51–0,7</t>
  </si>
  <si>
    <t>Podíl absolventů, kteří během svého studia vyjeli na zahraniční pobyt v délce alespoň 14 dní [%]</t>
  </si>
  <si>
    <t>Fakulta celkem</t>
  </si>
  <si>
    <t>X</t>
  </si>
  <si>
    <t>Počet studijních programů</t>
  </si>
  <si>
    <t>CELKEM za zemi</t>
  </si>
  <si>
    <t xml:space="preserve">     z toho ženy</t>
  </si>
  <si>
    <t xml:space="preserve">Doktorské studium </t>
  </si>
  <si>
    <t xml:space="preserve">S počtem účastníků vyšším než 60 </t>
  </si>
  <si>
    <t>Počet osob podílejících se na výuce</t>
  </si>
  <si>
    <t>Počet osob podílejících se na vedení závěrečné práce</t>
  </si>
  <si>
    <t>Osoby mající pracovně právní vztah s vysokou školou nebo její součástí</t>
  </si>
  <si>
    <t>Osoby nemající pracovně právní vztah s vysokou školou nebo její součástí</t>
  </si>
  <si>
    <t>H2020/ 7. rámcový program EK</t>
  </si>
  <si>
    <t>CELKEM akademičtí pracovníci</t>
  </si>
  <si>
    <t>z toho ženy</t>
  </si>
  <si>
    <t>Patentové přihlášky podané</t>
  </si>
  <si>
    <t>Zapsané užitné vzory</t>
  </si>
  <si>
    <t>Z toho kmenoví zaměstnanci dané VŠ</t>
  </si>
  <si>
    <t>od 16 do 100 hod</t>
  </si>
  <si>
    <t>více než 100 hod</t>
  </si>
  <si>
    <t>Počet osob podílejících se na praxi</t>
  </si>
  <si>
    <t>Podíl absolventů doktorského studia, u nichž délka zahraničního pobytu dosáhla alespoň 1 měsíc (tj. 30 dní) [%]</t>
  </si>
  <si>
    <t>Belgické království</t>
  </si>
  <si>
    <t>Běloruská republika</t>
  </si>
  <si>
    <t>Bulharská republika</t>
  </si>
  <si>
    <t>Čínská lidová republika</t>
  </si>
  <si>
    <t>Dánské království</t>
  </si>
  <si>
    <t>Estonská republika</t>
  </si>
  <si>
    <t>Finská republika</t>
  </si>
  <si>
    <t>Francouzská republika</t>
  </si>
  <si>
    <t>Chorvatská republika</t>
  </si>
  <si>
    <t>Indonéská republika</t>
  </si>
  <si>
    <t>Islandská republika</t>
  </si>
  <si>
    <t>Italská republika</t>
  </si>
  <si>
    <t>Stát Izrael</t>
  </si>
  <si>
    <t>Litevská republika</t>
  </si>
  <si>
    <t>Lotyšská republika</t>
  </si>
  <si>
    <t>Madagaskarská republika</t>
  </si>
  <si>
    <t>Maďarsko</t>
  </si>
  <si>
    <t>Maltská republika</t>
  </si>
  <si>
    <t>Moldavská republika</t>
  </si>
  <si>
    <t>Spolková republika Německo</t>
  </si>
  <si>
    <t>Norské království</t>
  </si>
  <si>
    <t>Polská republika</t>
  </si>
  <si>
    <t>Portugalská republika</t>
  </si>
  <si>
    <t>Rakouská republika</t>
  </si>
  <si>
    <t>Rumunsko</t>
  </si>
  <si>
    <t>Ruská federace</t>
  </si>
  <si>
    <t>Řecká republika</t>
  </si>
  <si>
    <t>Slovenská republika</t>
  </si>
  <si>
    <t>Slovinská republika</t>
  </si>
  <si>
    <t>Spojené státy americké</t>
  </si>
  <si>
    <t>Španělské království</t>
  </si>
  <si>
    <t>Švédské království</t>
  </si>
  <si>
    <t>Čínská republika (Tchaj-wan)</t>
  </si>
  <si>
    <t>Turecká republika</t>
  </si>
  <si>
    <t>Ukrajina</t>
  </si>
  <si>
    <t>Spojené království Velké Británie a Severního Irska</t>
  </si>
  <si>
    <t>Vietnamská socialistická republika</t>
  </si>
  <si>
    <t xml:space="preserve">Tab. 8.4: Transfer znalostí a výsledků výzkumu do praxe </t>
  </si>
  <si>
    <t>Počet CELKEM</t>
  </si>
  <si>
    <t>Příjmy CELKEM</t>
  </si>
  <si>
    <t>Licenční smlouvy nově uzavřené</t>
  </si>
  <si>
    <t>Licenční smlouvy platné k 31. 12.</t>
  </si>
  <si>
    <t>Souhrnné informace k tab. 8.4</t>
  </si>
  <si>
    <t>Celkový počet</t>
  </si>
  <si>
    <t>Celkové příjmy</t>
  </si>
  <si>
    <t>Průměrný příjem na 1 zakázku</t>
  </si>
  <si>
    <t>Nově uzavřené licenční smlouvy, smluvní výzkum, konzultace, poradentství a placené vzdělávací kurzy pro zaměstnance subjektů aplikační sféry</t>
  </si>
  <si>
    <t>Souhrnné informace k tab. 2.5</t>
  </si>
  <si>
    <t>Souhrnné informace k tab. 2.4</t>
  </si>
  <si>
    <t>Souhrnné informace k tab. 2.3</t>
  </si>
  <si>
    <t>Tab. 2.1: Akreditované studijní programy (počty)</t>
  </si>
  <si>
    <t>Tab. 2.3: Joint/Double/Multiple Degree studijní programy realizované se zahraniční VŠ</t>
  </si>
  <si>
    <t>Tab. 3.2: Studenti - samoplátci (počty studií)</t>
  </si>
  <si>
    <t>Tab. 3.3: Studijní neúspěšnost 1. ročníku studia (v %)</t>
  </si>
  <si>
    <t>Tab. 7.1: Zapojení vysoké školy do programů mezinárodní spolupráce (bez ohledu na zdroj financování)</t>
  </si>
  <si>
    <t>Tab. 7.2: Mobilita studentů, akademických a ostatních pracovníků podle zemí (bez ohledu na zdroj financování) (vysoká škola bez dalšího zásahu pouze vyplní tabulku příslušnými hodnotami)</t>
  </si>
  <si>
    <t>Tab. 7.3: Mobilita absolventů (podíly absolvovaných studií)</t>
  </si>
  <si>
    <t>Tab. 8.1:  Konference (spolu)pořádané vysokou školou (počty)</t>
  </si>
  <si>
    <t>Tab. 8.2: Odborníci z aplikační sféry podílející se na výuce a na praxi v akreditovaných studijních programech (počty)</t>
  </si>
  <si>
    <t>Kontrola s údaji z tab. 6.3</t>
  </si>
  <si>
    <t>Kontrola s údaji z tab. 6.2</t>
  </si>
  <si>
    <t>Profesoři jmenovaní v roce 2017</t>
  </si>
  <si>
    <t>Docenti jmenovaní v roce 2017</t>
  </si>
  <si>
    <t>Prorektor/Proděkan</t>
  </si>
  <si>
    <t>Správní rada</t>
  </si>
  <si>
    <t>Ředitel ústavu, vysokoškolského zemědělského nebo lesního statku</t>
  </si>
  <si>
    <t>Vedoucí katedry/institutu/výzkumného pracoviště</t>
  </si>
  <si>
    <t xml:space="preserve">              z toho přírůstek e-knih v trvalém nákupu</t>
  </si>
  <si>
    <t xml:space="preserve">              z toho přírůstek fyzických jednotek</t>
  </si>
  <si>
    <t>Počet aktivních studií v těchto programech</t>
  </si>
  <si>
    <t>0,71–1</t>
  </si>
  <si>
    <t>více než 1</t>
  </si>
  <si>
    <t>Tab. 6.4: Vedoucí pracovníci (fyzické osoby)</t>
  </si>
  <si>
    <t>Počet podaných žádostí/rezervací o ubytování k 31/12/2017</t>
  </si>
  <si>
    <t>Počet kladně vyřízených žádostí/rezervací o ubytování k 31/12/2017</t>
  </si>
  <si>
    <t>Počet lůžkodnů v roce 2017</t>
  </si>
  <si>
    <t>Počet hlavních jídel vydaných v roce 2017 studentům</t>
  </si>
  <si>
    <t>Počet hlavních jídel vydaných v roce 2017 zaměstnancům vysoké školy</t>
  </si>
  <si>
    <t>Počet hlavních jídel vydaných v roce 2017 ostatním strávníkům</t>
  </si>
  <si>
    <t>Tab. 12.3: Institucionální plán vysoké školy v roce 2017
(pouze veřejné vysoké školy)</t>
  </si>
  <si>
    <t>Počty aktivních studií</t>
  </si>
  <si>
    <t xml:space="preserve">                    Rakousko</t>
  </si>
  <si>
    <t xml:space="preserve">                    Slovensko</t>
  </si>
  <si>
    <t xml:space="preserve">                   ostatní státy EU</t>
  </si>
  <si>
    <t xml:space="preserve">       v tom:  Německo</t>
  </si>
  <si>
    <t xml:space="preserve">                    Polsko</t>
  </si>
  <si>
    <t xml:space="preserve">                   ostatní státy mimo EU</t>
  </si>
  <si>
    <t>Počet uchazečů (fyzické osoby)</t>
  </si>
  <si>
    <t xml:space="preserve"> ženy z celkového počtu (bez ohledu na státní občanství)</t>
  </si>
  <si>
    <t>Tab. 6.1: Akademičtí a vědečtí pracovníci a ostatní zaměstnanci celkem (průměrné přepočtené počty)</t>
  </si>
  <si>
    <t/>
  </si>
  <si>
    <t>Fakulta sociálně ekonomická</t>
  </si>
  <si>
    <t>Fakulta strojního inženýrství</t>
  </si>
  <si>
    <t>Fakulta umění a designu</t>
  </si>
  <si>
    <t>Fakulta zdravotnických studií</t>
  </si>
  <si>
    <t xml:space="preserve"> </t>
  </si>
  <si>
    <t>Fakulta životního prostředí</t>
  </si>
  <si>
    <t>Filozofická fakulta</t>
  </si>
  <si>
    <t>Pedagogická fakulta</t>
  </si>
  <si>
    <t>Přírodovědecká fakulta</t>
  </si>
  <si>
    <t>Ostatní pracoviště (REK, VK, CI, SKM)</t>
  </si>
  <si>
    <t>Univerzita J. E. Purkyně
v Ústí nad Labem</t>
  </si>
  <si>
    <t>Univerzita J. E. Purkyně v Ústí nad Labem</t>
  </si>
  <si>
    <t>Fakulta Strojního inženýrství</t>
  </si>
  <si>
    <t>Fakulta filozofická</t>
  </si>
  <si>
    <t xml:space="preserve">Pedagogická fakulta </t>
  </si>
  <si>
    <t xml:space="preserve">Přírodovědecku fakulta </t>
  </si>
  <si>
    <t>Ostatní pracoviště celkem
(REK, VK, CI, SKM)</t>
  </si>
  <si>
    <t xml:space="preserve">Počty žen na fakultě </t>
  </si>
  <si>
    <t>UJEP</t>
  </si>
  <si>
    <t>UJEP celkem</t>
  </si>
  <si>
    <t>Ostatní pracoviště celkem (REK, VK, CI, SKM)</t>
  </si>
  <si>
    <t>Univerzita Jana Evangelisty Purkyně v Ústí nad Labem</t>
  </si>
  <si>
    <t>A. Kvalita a relevance</t>
  </si>
  <si>
    <t>A1. Kvalitní vzdělávací činnost</t>
  </si>
  <si>
    <t xml:space="preserve">Počet studijních oborů s 
inovovanými odbornými praxemi </t>
  </si>
  <si>
    <t xml:space="preserve">Počet škol doktorských studií </t>
  </si>
  <si>
    <t>A2. Rozvoj kvality řízení</t>
  </si>
  <si>
    <t>Strategie školení zaměstnanců</t>
  </si>
  <si>
    <t>Ve schvalovacím režimu na úrovni kvestorátu</t>
  </si>
  <si>
    <t>Počet proškolených zaměstnanců</t>
  </si>
  <si>
    <t>Revidované vnitřní normy</t>
  </si>
  <si>
    <t>Analýza duplicitních činností</t>
  </si>
  <si>
    <t>V procesu tvorby duplicity elektronických a papírových forem</t>
  </si>
  <si>
    <t>A3. Kvalitní tvůrčí činnost, rozvoj a stimulace lidských zdrojů</t>
  </si>
  <si>
    <t>Mezifakultní týmy zapojené 
do mezinárodních sítí</t>
  </si>
  <si>
    <t>Zvýšení počtu přijatých a úspěšně 
 řešených mezinárodních projektů</t>
  </si>
  <si>
    <t>Počet zahraničních akademických
 pracovníků zapojených do tvůrčí činnosti nebo výuky na UJEP</t>
  </si>
  <si>
    <t>36
(stav k 30. 10. 2015)</t>
  </si>
  <si>
    <t>Centrum transferu a 
komercializace výsledků tvůrčí činnosti na UJEP</t>
  </si>
  <si>
    <t>není</t>
  </si>
  <si>
    <t>existuje</t>
  </si>
  <si>
    <t>Zvýšení počtu profesorů a docentů</t>
  </si>
  <si>
    <t>128 přepočtených pracovníků 
(Stav k 30. 10. 2015)</t>
  </si>
  <si>
    <t>B. Vnější vztahy a otevřenost</t>
  </si>
  <si>
    <t>B1. Internacionalizace - mezinárodní mobilita studentů a akademických pracovníků</t>
  </si>
  <si>
    <t>Celkový počet osob účastnících se 
mezinárodní mobility</t>
  </si>
  <si>
    <t>Počet e-learningových kurzů v cizích
 jazycích</t>
  </si>
  <si>
    <t>B2. Vnější vztahy a propagace</t>
  </si>
  <si>
    <t>Oddělení marketingu a propagace</t>
  </si>
  <si>
    <t>zahájení činnosti</t>
  </si>
  <si>
    <t>Komunikační strategie</t>
  </si>
  <si>
    <t>připravuje se</t>
  </si>
  <si>
    <t>Modernizované webové stránky UJEP</t>
  </si>
  <si>
    <t>stávající www UJEP</t>
  </si>
  <si>
    <t>existují</t>
  </si>
  <si>
    <t>Univerzitní časopis</t>
  </si>
  <si>
    <t>stávající univerzitní časopis</t>
  </si>
  <si>
    <t>inovovaný časpis</t>
  </si>
  <si>
    <t>Oslavy 25. výročí založení UJEP</t>
  </si>
  <si>
    <t>přípravné práce</t>
  </si>
  <si>
    <t>realizováno</t>
  </si>
  <si>
    <t>Webový portál Příběh UJEP</t>
  </si>
  <si>
    <t>Počet komunikačních kanálů</t>
  </si>
  <si>
    <t>Počet komunikačních prostředků</t>
  </si>
  <si>
    <t>Klub absolventů UJEP</t>
  </si>
  <si>
    <t>existující Spolek absolventů a přátel UJEP</t>
  </si>
  <si>
    <t>zahájen sběr inovovaných podkladových dat</t>
  </si>
  <si>
    <t>Počet realizovaných Dnů vědy a umění</t>
  </si>
  <si>
    <t>pravidelně organizováno</t>
  </si>
  <si>
    <t>Počet realizovaných Dnů otevřených dveří</t>
  </si>
  <si>
    <t>Počet účastí na veletrzích Gaudeamus Praha</t>
  </si>
  <si>
    <t>pravidelná účast</t>
  </si>
  <si>
    <t>Počet zapojených dětí ze základních a středních škol v TAU</t>
  </si>
  <si>
    <t>Počet realizovaných akcí</t>
  </si>
  <si>
    <t>Počet realizovaných Sportovních dnů rektora</t>
  </si>
  <si>
    <t>nerealizován</t>
  </si>
  <si>
    <t>Počet realizovaných Běhů kampusem</t>
  </si>
  <si>
    <t>pilotní ověření v roce 2015</t>
  </si>
  <si>
    <t>C. Efektivní financování</t>
  </si>
  <si>
    <t>C1. Rozvoj infrastruktury a efektivního financování</t>
  </si>
  <si>
    <t>Projektová dokumentace v různých 
stupních provedení</t>
  </si>
  <si>
    <t>Počet vyhotovených nových zadávacích dokumentací</t>
  </si>
  <si>
    <t>Počet realizovaných investičních akcí</t>
  </si>
  <si>
    <t xml:space="preserve">Počet nově pořízených přístrojů 
a zařízení v rámci rozšiřování infrastruktury </t>
  </si>
  <si>
    <t>Rozšířená zázemí a infrastruktura pro vzdělávací, tvůrčí, volnočasové, sportovní, kulturní a jiné aktivity spojené se vzdělávacím procesem</t>
  </si>
  <si>
    <t>Rozšířené plochy a infrastruktura spojené s kontinuálním budováním univerzitního kampusu</t>
  </si>
  <si>
    <t xml:space="preserve">Rozšířené služby a vybavení Vědecké knihovny UJEP </t>
  </si>
  <si>
    <t>Nastavení systému tvorby rozpočtu a systému controll.</t>
  </si>
  <si>
    <t>implementace elektronického rozpočtu a příprava controllingu</t>
  </si>
  <si>
    <t>Počet inovovaných nebo nově vytvořených elektronických dokumentů</t>
  </si>
  <si>
    <t>Vytvoření systému pro reklamační řízení na UJEP</t>
  </si>
  <si>
    <t>v přípravě</t>
  </si>
  <si>
    <t>Vytvoření zázemí pro činnosti Centra rozvoje a projektového servisu</t>
  </si>
  <si>
    <t>C2. Rozvoj informačních a komunikačních systémů a databázových zdrojů</t>
  </si>
  <si>
    <t>Zkvalitnění infrastruktury – přenosová rychlost páteřní sítě</t>
  </si>
  <si>
    <t>instalovány 4 switche 10 Gbit</t>
  </si>
  <si>
    <t>Rozšíření bezdrátové sítě</t>
  </si>
  <si>
    <t>současný stav a počet přístupových bodů</t>
  </si>
  <si>
    <t>instalováno 12 ks AP</t>
  </si>
  <si>
    <t>Zkvalitnění virtualizačního systému</t>
  </si>
  <si>
    <t>stávající stav systému</t>
  </si>
  <si>
    <t xml:space="preserve">3ks  servery pro virtualizaci, 
1 ks server  96 TB
3 ks switchů iSCSI pro lepší propustnost
</t>
  </si>
  <si>
    <t>Zkvalitnění systému elektronické pošty</t>
  </si>
  <si>
    <t>stávající stav HW a SW</t>
  </si>
  <si>
    <t>Smart aplikace</t>
  </si>
  <si>
    <t>Filologie/obor Německá filologie v česko-německém interkulturním kontextu</t>
  </si>
  <si>
    <t>Universita Bayreuth (Německo)</t>
  </si>
  <si>
    <t>double degree program</t>
  </si>
  <si>
    <t>4 semestry</t>
  </si>
  <si>
    <t>navazující magisterský</t>
  </si>
  <si>
    <t xml:space="preserve">Uchazeč musí být studentem oboru Německá filologie v česko-německém interkulturním kontextu na FF UJEP a v průběhu 2. semestru musí úspěšně absolvovat výběrové řízení ke studiu v programu double degree. Student musí za dobu studia získat 120 kreditů dle ECTS, z toho 60 kreditů za I. část svého studia (1. a 2. semestr) na mateřské univerzitě a 60 kreditů za II. část svého studia (3. a 4. semestr) na partnerské univerzitě. Závěrečná práce v rozsahu min. 60 stran je psána v německém jazyce a vedou ji pedagogové obou univerzit. </t>
  </si>
  <si>
    <t>Poté, co student na každé z obou partnerských univerzit absolvuje oboustranně smluvně dohodnutý studijní plán, získává na každé z nich magisterský titul: Po úspěšném ukončení studia Německá filologie v česko-německém interkulturním kontextu na UJEP je absolventovi vystaven diplom opravňující ho k užívání akademického titulu „magistr“ (ve zkratce Mgr. uváděné před jménem) a dodatek k diplomu (Diploma Supplement). Po úspěšném ukončení studia Interkulturní germanistika na Univerzitě Bayreuth je absolventovi vystaven diplom opravňující ho k užívání akademické hodnosti „Master of Arts“ (ve zkratce M.A. uváděné za jménem) a vysvědčení s dodatkem (Diploma Supplement).</t>
  </si>
  <si>
    <t>Ke studiu na partnerské univerzitě vybírá studenty výběrová komise složená ze zástupců obou univerzit, a to na základě dosavadních studijních výsledků, životopisu a motivačního dopisu studenta.</t>
  </si>
  <si>
    <t>Ekologie a ochrana prostředí/obor Environmentální analytická chemie</t>
  </si>
  <si>
    <t>11-18 Přírodní vědy a nauky</t>
  </si>
  <si>
    <t xml:space="preserve">Ústav anorganické chemie Akademie věd ČR, v. v. i., Řež, Husinec-Řež, č. p. 1001 </t>
  </si>
  <si>
    <t>8 semestrů</t>
  </si>
  <si>
    <t>doktorský</t>
  </si>
  <si>
    <t>Studium je realizováno v prezenční nebo v kombinované formě na základě Smlouvy o společně uskutečňovaném studijním oboru, kterou spolu uzavřely FŽP UJEP a ÚAnCh, v.v.i., v Řeži. Studenti jsou ke studiu přijímáni na základě přijímací zkoušky v souladu se smlouvou a Podmínkami přijímacího řízení FŽP UJEP. Studium je ukončováno absolvováním státní doktorské zkoušky a obhájením disertační práce v souladu se Studijním a zkušebním řádem pro studium v doktorských studijních programech UJEP.</t>
  </si>
  <si>
    <t>Univerzita J. E. Purkyně
v Ústí n. L.</t>
  </si>
  <si>
    <t>Z toho počet žen na FSE</t>
  </si>
  <si>
    <t>Z toho počet cizinců na FSE</t>
  </si>
  <si>
    <t>Z toho počet žen na FSI</t>
  </si>
  <si>
    <t>Z toho počet cizinců na FSI</t>
  </si>
  <si>
    <t>Z toho počet žen na FUD</t>
  </si>
  <si>
    <t>Z toho počet cizinců na FUD</t>
  </si>
  <si>
    <t>Z toho počet žen na FZS</t>
  </si>
  <si>
    <t>Z toho počet cizinců na FZS</t>
  </si>
  <si>
    <t>Z toho počet žen na FŽP</t>
  </si>
  <si>
    <t>Z toho počet cizinců na FŽP</t>
  </si>
  <si>
    <t>Z toho počet žen na FF</t>
  </si>
  <si>
    <t>Z toho počet cizinců na FF</t>
  </si>
  <si>
    <t>Z toho počet žen na PF</t>
  </si>
  <si>
    <t>Z toho počet cizinců na PF</t>
  </si>
  <si>
    <t>Z toho počet žen na PřF</t>
  </si>
  <si>
    <t>Z toho počet cizinců na PřF</t>
  </si>
  <si>
    <t xml:space="preserve">Fakulta sociálně ekonomická </t>
  </si>
  <si>
    <t>Fakulta  strojního inženýrství</t>
  </si>
  <si>
    <t xml:space="preserve">Fakulta  životního prostředí </t>
  </si>
  <si>
    <t xml:space="preserve">Filozofická fakulta </t>
  </si>
  <si>
    <t xml:space="preserve">Fakulta zdravotnických studií </t>
  </si>
  <si>
    <t>Univerzita J. E. Purkyně v Ústí n. L.</t>
  </si>
  <si>
    <t>2</t>
  </si>
  <si>
    <t>3</t>
  </si>
  <si>
    <t>Univerzita J. E. Purkyně 
v Ústí nad Labem</t>
  </si>
  <si>
    <t>Tab. 2.2: Studijní programy v cizím jazyce (počty)</t>
  </si>
  <si>
    <t>Tab. 2.4: Akreditované studijní programy uskutečňované společně s jinou vysokou školou nebo s veřejnou výzkumnou institucí* se sídlem v ČR</t>
  </si>
  <si>
    <t>Partnerská vysoká škola/ instituce</t>
  </si>
  <si>
    <r>
      <t xml:space="preserve">Tab. 2.5: </t>
    </r>
    <r>
      <rPr>
        <b/>
        <sz val="12"/>
        <color indexed="9"/>
        <rFont val="Arial"/>
        <family val="2"/>
      </rPr>
      <t>Akreditované studijní programy uskutečňované společně s vyšší odbornou školou</t>
    </r>
  </si>
  <si>
    <t>x</t>
  </si>
  <si>
    <t xml:space="preserve">Název studijního programu </t>
  </si>
  <si>
    <t>Tab. 2.6: Kurzy celoživotního vzdělávání (CŽV) na vysoké škole (počty kurzů)</t>
  </si>
  <si>
    <t>Tab. 2.7: Kurzy celoživotního vzdělávání (CŽV) na vysoké škole (počty účastníků)</t>
  </si>
  <si>
    <t>Z toho počet účastníků, jež byli přijímaní do akreditovaných studijních programů podle § 60 zákona 
o vysokých školách</t>
  </si>
  <si>
    <t>Tab. 3.1: Studenti v akreditovaných studijních programech (počty studií)</t>
  </si>
  <si>
    <t>zeměděl.-les. a veter. vědy 
a nauky</t>
  </si>
  <si>
    <t>zdravot., lékař. a farm. vědy 
a nauky</t>
  </si>
  <si>
    <t>společenské vědy, nauky 
a služby</t>
  </si>
  <si>
    <t>UJEP CELKEM</t>
  </si>
  <si>
    <t>Celková výše stipendia (v tis. Kč)</t>
  </si>
  <si>
    <t>Průměrná výše stipendia</t>
  </si>
  <si>
    <r>
      <t xml:space="preserve">Tab. 3.4: Stipendia*studentům podle účelu stipendia 
</t>
    </r>
    <r>
      <rPr>
        <b/>
        <sz val="12"/>
        <color theme="0"/>
        <rFont val="Arial"/>
        <family val="2"/>
      </rPr>
      <t>(počty fyzických osob</t>
    </r>
    <r>
      <rPr>
        <b/>
        <sz val="12"/>
        <color indexed="9"/>
        <rFont val="Arial"/>
        <family val="2"/>
      </rPr>
      <t>)</t>
    </r>
  </si>
  <si>
    <t>Tab. 4.1: Absolventi akreditovaných studijních programů (počty absolvovaných studií)</t>
  </si>
  <si>
    <t>Tab. 5.1: Zájem o studium na vysoké škole</t>
  </si>
  <si>
    <t>Vědečtí pracovníci</t>
  </si>
  <si>
    <t>Ostatní zaměstnanci</t>
  </si>
  <si>
    <t xml:space="preserve">Vědečtí, výzkumní 
a vývojoví pracovníci podílející se na pedagog. činnosti </t>
  </si>
  <si>
    <t>Tab. 6.2: Věková struktura akademických a vědeckých pracovníků (počty fyzických osob)</t>
  </si>
  <si>
    <t>Tab. 6.3: Počty akademických a vědeckých pracovníků podle rozsahu pracovních úvazků a nejvyšší dosažené kvalifikace
(počty fyzických osob dle rozsahu úvazků)</t>
  </si>
  <si>
    <t>Kvestor/ Tajemník</t>
  </si>
  <si>
    <t>Vědecká/
umělecká/
akademická 
rada</t>
  </si>
  <si>
    <t>Vedoucí pracovníci CELKEM</t>
  </si>
  <si>
    <t>Fakulty celkem</t>
  </si>
  <si>
    <t>Rektor/
Děkan</t>
  </si>
  <si>
    <t>Akademi-cký senát</t>
  </si>
  <si>
    <t>Tab. 6.5: Akademičtí a vědečtí pracovníci
s cizím státním občanstvím (průměrné přepočtené počty)</t>
  </si>
  <si>
    <t>UJEP  CELKEM</t>
  </si>
  <si>
    <t>Tab. 6.6: Nově jmenovaní docenti a profesoři (počty)</t>
  </si>
  <si>
    <t>Na dané VŠ</t>
  </si>
  <si>
    <t>Kmenoví zaměstnanci VŠ jmenovaní na jiné VŠ</t>
  </si>
  <si>
    <t>Věkový průměr nově jmenovaných</t>
  </si>
  <si>
    <t>Dotace v tis. Kč</t>
  </si>
  <si>
    <t>Počet přijatých akademických a vědeckých pracovníků</t>
  </si>
  <si>
    <t>Počet vyslaných akademických a vědeckých pracovníků</t>
  </si>
  <si>
    <t>Počet přijatých studentů</t>
  </si>
  <si>
    <t>Počet vyslaných studentů</t>
  </si>
  <si>
    <t>Počet projektů</t>
  </si>
  <si>
    <t>5 288 420</t>
  </si>
  <si>
    <t>Z toho absolventské stáže</t>
  </si>
  <si>
    <t>Počet vyslaných akademických pracovníků</t>
  </si>
  <si>
    <t>Počet přijatých akademických pracovníků</t>
  </si>
  <si>
    <t>Počet vyslaných ostatních pracovníků</t>
  </si>
  <si>
    <t>Počet přijatých ostatních pracovníků</t>
  </si>
  <si>
    <t xml:space="preserve">Fakulta  umění a designu </t>
  </si>
  <si>
    <t>Mezinárodní konference</t>
  </si>
  <si>
    <t>Počty studijních oborů/programů</t>
  </si>
  <si>
    <r>
      <t>Tab. 8.3: Studijní</t>
    </r>
    <r>
      <rPr>
        <b/>
        <sz val="12"/>
        <rFont val="Arial"/>
        <family val="2"/>
      </rPr>
      <t xml:space="preserve"> </t>
    </r>
    <r>
      <rPr>
        <b/>
        <sz val="12"/>
        <color theme="0"/>
        <rFont val="Arial"/>
        <family val="2"/>
      </rPr>
      <t>obory/programy,</t>
    </r>
    <r>
      <rPr>
        <b/>
        <sz val="12"/>
        <color indexed="9"/>
        <rFont val="Arial"/>
        <family val="2"/>
      </rPr>
      <t xml:space="preserve"> které mají ve své obsahové náplni povinné absolvování odborné praxe po dobu alespoň 1 měsíce</t>
    </r>
    <r>
      <rPr>
        <b/>
        <sz val="12"/>
        <color indexed="9"/>
        <rFont val="Arial"/>
        <family val="2"/>
      </rPr>
      <t xml:space="preserve"> (počty)</t>
    </r>
  </si>
  <si>
    <t>Počet nových spin-off/start-up podniků</t>
  </si>
  <si>
    <t>Udělené patenty</t>
  </si>
  <si>
    <t>Smluvní výzkum, konzultace a poradentství</t>
  </si>
  <si>
    <t>Placené vzdělávací kurzy pro zaměstnance subjektů aplikační sféry</t>
  </si>
  <si>
    <t>Tab. 12.1: Ubytování, stravování</t>
  </si>
  <si>
    <t>1 152</t>
  </si>
  <si>
    <t>Tab. 12.2 Vysokoškolské knihovny</t>
  </si>
  <si>
    <t>Počet odebíraných titulů periodik:
                - fyzicky</t>
  </si>
  <si>
    <t xml:space="preserve">               - elektronicky (odhad)</t>
  </si>
  <si>
    <t xml:space="preserve">               - v obou formách</t>
  </si>
  <si>
    <t>Počet studijních oborů s inovovanými 
předměty/kurzy  (vyjma odborných praxí)</t>
  </si>
  <si>
    <t xml:space="preserve">Počet nově profilovaných vzdělávacích 
programů/kurzů pro akademické pracovníky </t>
  </si>
  <si>
    <t xml:space="preserve">1 Gbit </t>
  </si>
  <si>
    <t>upgrade systému GW
support do 11/2018nové diskové pole pro GW, rozšířené kapacity schránek</t>
  </si>
  <si>
    <t xml:space="preserve">FIS - nový webmailer responzivní web 
STAG – responzivní web úvod D správa uživatelů responzivní web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</si>
</sst>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#,##0.0"/>
    <numFmt numFmtId="166" formatCode="0.0%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00B0F0"/>
      <name val="Calibri"/>
      <family val="2"/>
      <scheme val="minor"/>
    </font>
    <font>
      <sz val="10"/>
      <name val="Arial CE"/>
      <family val="2"/>
    </font>
    <font>
      <sz val="9"/>
      <name val="Tahoma"/>
      <family val="2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rgb="FF80008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theme="1" tint="0.49998000264167786"/>
      <name val="Arial"/>
      <family val="2"/>
    </font>
    <font>
      <b/>
      <sz val="10"/>
      <color rgb="FFFF0000"/>
      <name val="Arial"/>
      <family val="2"/>
    </font>
    <font>
      <sz val="10"/>
      <color theme="1" tint="0.34999001026153564"/>
      <name val="Arial"/>
      <family val="2"/>
    </font>
    <font>
      <i/>
      <sz val="10"/>
      <color theme="1"/>
      <name val="Arial"/>
      <family val="2"/>
    </font>
    <font>
      <sz val="11"/>
      <color rgb="FF800080"/>
      <name val="Calibri"/>
      <family val="2"/>
      <scheme val="minor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medium"/>
      <bottom/>
      <diagonal style="thin"/>
    </border>
    <border>
      <left style="thin"/>
      <right/>
      <top style="medium"/>
      <bottom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/>
      <top/>
      <bottom style="medium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 style="medium"/>
      <bottom style="thin"/>
      <diagonal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medium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6" fillId="0" borderId="0">
      <alignment/>
      <protection/>
    </xf>
    <xf numFmtId="44" fontId="0" fillId="0" borderId="0" applyFont="0" applyFill="0" applyBorder="0" applyAlignment="0" applyProtection="0"/>
  </cellStyleXfs>
  <cellXfs count="66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/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Fill="1" applyAlignment="1">
      <alignment vertical="center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/>
    <xf numFmtId="0" fontId="8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/>
    </xf>
    <xf numFmtId="0" fontId="9" fillId="0" borderId="0" xfId="0" applyFont="1" applyBorder="1" applyAlignment="1">
      <alignment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0" applyFont="1"/>
    <xf numFmtId="0" fontId="23" fillId="0" borderId="1" xfId="0" applyFont="1" applyBorder="1" applyAlignment="1">
      <alignment horizontal="right" wrapText="1"/>
    </xf>
    <xf numFmtId="0" fontId="23" fillId="2" borderId="2" xfId="0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23" fillId="0" borderId="3" xfId="0" applyFont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0" fontId="26" fillId="0" borderId="0" xfId="0" applyFont="1"/>
    <xf numFmtId="0" fontId="23" fillId="3" borderId="5" xfId="0" applyFont="1" applyFill="1" applyBorder="1" applyAlignment="1">
      <alignment wrapText="1"/>
    </xf>
    <xf numFmtId="0" fontId="23" fillId="3" borderId="1" xfId="0" applyFont="1" applyFill="1" applyBorder="1" applyAlignment="1">
      <alignment horizontal="right" wrapText="1"/>
    </xf>
    <xf numFmtId="0" fontId="21" fillId="0" borderId="0" xfId="0" applyFont="1" applyAlignment="1">
      <alignment wrapText="1"/>
    </xf>
    <xf numFmtId="0" fontId="21" fillId="0" borderId="5" xfId="0" applyFont="1" applyBorder="1" applyAlignment="1">
      <alignment wrapText="1"/>
    </xf>
    <xf numFmtId="49" fontId="2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2" borderId="2" xfId="0" applyFont="1" applyFill="1" applyBorder="1"/>
    <xf numFmtId="0" fontId="21" fillId="0" borderId="1" xfId="0" applyNumberFormat="1" applyFont="1" applyBorder="1" applyAlignment="1">
      <alignment horizontal="right"/>
    </xf>
    <xf numFmtId="0" fontId="1" fillId="0" borderId="1" xfId="0" applyFont="1" applyFill="1" applyBorder="1"/>
    <xf numFmtId="0" fontId="1" fillId="0" borderId="6" xfId="0" applyFont="1" applyFill="1" applyBorder="1"/>
    <xf numFmtId="0" fontId="21" fillId="2" borderId="5" xfId="0" applyFont="1" applyFill="1" applyBorder="1" applyAlignment="1">
      <alignment wrapText="1"/>
    </xf>
    <xf numFmtId="0" fontId="2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6" xfId="0" applyFont="1" applyFill="1" applyBorder="1"/>
    <xf numFmtId="0" fontId="21" fillId="0" borderId="7" xfId="0" applyFont="1" applyBorder="1" applyAlignment="1">
      <alignment wrapText="1"/>
    </xf>
    <xf numFmtId="0" fontId="2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2" borderId="10" xfId="0" applyFont="1" applyFill="1" applyBorder="1"/>
    <xf numFmtId="0" fontId="21" fillId="2" borderId="7" xfId="0" applyFont="1" applyFill="1" applyBorder="1" applyAlignment="1">
      <alignment wrapText="1"/>
    </xf>
    <xf numFmtId="0" fontId="21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21" fillId="0" borderId="0" xfId="0" applyFont="1" applyAlignment="1">
      <alignment horizontal="right"/>
    </xf>
    <xf numFmtId="0" fontId="28" fillId="0" borderId="5" xfId="0" applyFont="1" applyBorder="1" applyAlignment="1">
      <alignment vertical="center" wrapText="1"/>
    </xf>
    <xf numFmtId="0" fontId="30" fillId="4" borderId="11" xfId="0" applyFont="1" applyFill="1" applyBorder="1" applyAlignment="1">
      <alignment wrapText="1"/>
    </xf>
    <xf numFmtId="0" fontId="31" fillId="4" borderId="12" xfId="0" applyNumberFormat="1" applyFont="1" applyFill="1" applyBorder="1" applyAlignment="1">
      <alignment horizontal="center"/>
    </xf>
    <xf numFmtId="0" fontId="31" fillId="4" borderId="12" xfId="0" applyFont="1" applyFill="1" applyBorder="1"/>
    <xf numFmtId="0" fontId="31" fillId="4" borderId="13" xfId="0" applyFont="1" applyFill="1" applyBorder="1"/>
    <xf numFmtId="0" fontId="29" fillId="5" borderId="14" xfId="0" applyFont="1" applyFill="1" applyBorder="1" applyAlignment="1">
      <alignment wrapText="1"/>
    </xf>
    <xf numFmtId="0" fontId="23" fillId="0" borderId="5" xfId="0" applyFont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3" fillId="2" borderId="5" xfId="0" applyFont="1" applyFill="1" applyBorder="1" applyAlignment="1">
      <alignment vertical="center" wrapText="1"/>
    </xf>
    <xf numFmtId="0" fontId="23" fillId="3" borderId="5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32" fillId="0" borderId="5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left" wrapText="1"/>
    </xf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35" fillId="0" borderId="0" xfId="0" applyFont="1"/>
    <xf numFmtId="0" fontId="21" fillId="0" borderId="1" xfId="0" applyFont="1" applyBorder="1"/>
    <xf numFmtId="0" fontId="21" fillId="0" borderId="0" xfId="0" applyFont="1" applyAlignment="1">
      <alignment/>
    </xf>
    <xf numFmtId="0" fontId="24" fillId="0" borderId="0" xfId="0" applyFont="1"/>
    <xf numFmtId="0" fontId="23" fillId="0" borderId="1" xfId="0" applyFont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1" fillId="0" borderId="1" xfId="0" applyNumberFormat="1" applyFont="1" applyBorder="1" applyAlignment="1">
      <alignment horizontal="right" vertical="center"/>
    </xf>
    <xf numFmtId="0" fontId="21" fillId="2" borderId="4" xfId="0" applyFont="1" applyFill="1" applyBorder="1" applyAlignment="1">
      <alignment vertical="center"/>
    </xf>
    <xf numFmtId="0" fontId="30" fillId="4" borderId="15" xfId="0" applyFont="1" applyFill="1" applyBorder="1" applyAlignment="1">
      <alignment vertical="center" wrapText="1"/>
    </xf>
    <xf numFmtId="0" fontId="31" fillId="4" borderId="3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wrapText="1"/>
    </xf>
    <xf numFmtId="0" fontId="36" fillId="0" borderId="0" xfId="0" applyFont="1"/>
    <xf numFmtId="0" fontId="3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21" fillId="2" borderId="1" xfId="0" applyFont="1" applyFill="1" applyBorder="1" applyAlignment="1">
      <alignment vertical="center"/>
    </xf>
    <xf numFmtId="0" fontId="21" fillId="0" borderId="1" xfId="0" applyFont="1" applyFill="1" applyBorder="1"/>
    <xf numFmtId="0" fontId="23" fillId="2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0" fontId="21" fillId="0" borderId="1" xfId="0" applyNumberFormat="1" applyFont="1" applyBorder="1" applyAlignment="1">
      <alignment horizontal="center" vertical="center"/>
    </xf>
    <xf numFmtId="0" fontId="21" fillId="2" borderId="16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8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0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30" fillId="4" borderId="17" xfId="0" applyFont="1" applyFill="1" applyBorder="1" applyAlignment="1">
      <alignment vertical="center" wrapText="1"/>
    </xf>
    <xf numFmtId="0" fontId="31" fillId="4" borderId="18" xfId="0" applyNumberFormat="1" applyFont="1" applyFill="1" applyBorder="1" applyAlignment="1">
      <alignment horizontal="center" vertical="center"/>
    </xf>
    <xf numFmtId="0" fontId="30" fillId="4" borderId="18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vertical="center"/>
    </xf>
    <xf numFmtId="0" fontId="30" fillId="4" borderId="20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 wrapText="1"/>
    </xf>
    <xf numFmtId="0" fontId="21" fillId="2" borderId="8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0" fillId="4" borderId="11" xfId="0" applyFont="1" applyFill="1" applyBorder="1" applyAlignment="1">
      <alignment vertical="center" wrapText="1"/>
    </xf>
    <xf numFmtId="0" fontId="30" fillId="4" borderId="12" xfId="0" applyNumberFormat="1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vertical="center"/>
    </xf>
    <xf numFmtId="0" fontId="30" fillId="4" borderId="13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3" fillId="0" borderId="0" xfId="0" applyFont="1"/>
    <xf numFmtId="0" fontId="23" fillId="0" borderId="8" xfId="0" applyFont="1" applyBorder="1" applyAlignment="1">
      <alignment horizontal="center" vertical="center" wrapText="1"/>
    </xf>
    <xf numFmtId="10" fontId="21" fillId="0" borderId="1" xfId="0" applyNumberFormat="1" applyFont="1" applyBorder="1" applyAlignment="1">
      <alignment vertical="center"/>
    </xf>
    <xf numFmtId="10" fontId="21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3" borderId="22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3" fontId="39" fillId="6" borderId="1" xfId="0" applyNumberFormat="1" applyFont="1" applyFill="1" applyBorder="1" applyAlignment="1">
      <alignment horizontal="right" vertical="center" wrapText="1"/>
    </xf>
    <xf numFmtId="0" fontId="23" fillId="7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2" borderId="23" xfId="0" applyFont="1" applyFill="1" applyBorder="1"/>
    <xf numFmtId="0" fontId="23" fillId="3" borderId="14" xfId="0" applyFont="1" applyFill="1" applyBorder="1" applyAlignment="1">
      <alignment vertical="center" wrapText="1"/>
    </xf>
    <xf numFmtId="0" fontId="23" fillId="3" borderId="19" xfId="0" applyFont="1" applyFill="1" applyBorder="1" applyAlignment="1">
      <alignment horizontal="right" vertical="center" wrapText="1"/>
    </xf>
    <xf numFmtId="0" fontId="26" fillId="3" borderId="24" xfId="0" applyFont="1" applyFill="1" applyBorder="1" applyAlignment="1">
      <alignment vertical="center"/>
    </xf>
    <xf numFmtId="0" fontId="26" fillId="3" borderId="25" xfId="0" applyFont="1" applyFill="1" applyBorder="1" applyAlignment="1">
      <alignment vertical="center"/>
    </xf>
    <xf numFmtId="0" fontId="26" fillId="3" borderId="2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1" fillId="4" borderId="23" xfId="0" applyFont="1" applyFill="1" applyBorder="1" applyAlignment="1">
      <alignment vertical="center"/>
    </xf>
    <xf numFmtId="0" fontId="31" fillId="4" borderId="27" xfId="0" applyFont="1" applyFill="1" applyBorder="1" applyAlignment="1">
      <alignment vertical="center"/>
    </xf>
    <xf numFmtId="0" fontId="23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3" borderId="1" xfId="0" applyFont="1" applyFill="1" applyBorder="1" applyAlignment="1">
      <alignment wrapText="1"/>
    </xf>
    <xf numFmtId="0" fontId="32" fillId="3" borderId="1" xfId="0" applyFont="1" applyFill="1" applyBorder="1" applyAlignment="1">
      <alignment wrapText="1"/>
    </xf>
    <xf numFmtId="0" fontId="26" fillId="3" borderId="24" xfId="0" applyFont="1" applyFill="1" applyBorder="1" applyAlignment="1">
      <alignment horizontal="right" vertical="center"/>
    </xf>
    <xf numFmtId="0" fontId="26" fillId="3" borderId="25" xfId="0" applyFont="1" applyFill="1" applyBorder="1" applyAlignment="1">
      <alignment horizontal="right" vertical="center"/>
    </xf>
    <xf numFmtId="0" fontId="26" fillId="3" borderId="26" xfId="0" applyFont="1" applyFill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0" fontId="21" fillId="2" borderId="1" xfId="0" applyNumberFormat="1" applyFont="1" applyFill="1" applyBorder="1" applyAlignment="1">
      <alignment horizontal="right" vertical="center"/>
    </xf>
    <xf numFmtId="3" fontId="21" fillId="2" borderId="1" xfId="0" applyNumberFormat="1" applyFont="1" applyFill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21" fillId="2" borderId="8" xfId="0" applyNumberFormat="1" applyFont="1" applyFill="1" applyBorder="1" applyAlignment="1">
      <alignment horizontal="right" vertical="center"/>
    </xf>
    <xf numFmtId="0" fontId="32" fillId="3" borderId="1" xfId="0" applyFont="1" applyFill="1" applyBorder="1" applyAlignment="1">
      <alignment horizontal="right" vertical="center" wrapText="1"/>
    </xf>
    <xf numFmtId="0" fontId="40" fillId="3" borderId="24" xfId="0" applyFont="1" applyFill="1" applyBorder="1" applyAlignment="1">
      <alignment horizontal="right" vertical="center"/>
    </xf>
    <xf numFmtId="0" fontId="40" fillId="3" borderId="25" xfId="0" applyFont="1" applyFill="1" applyBorder="1" applyAlignment="1">
      <alignment horizontal="right" vertical="center"/>
    </xf>
    <xf numFmtId="0" fontId="40" fillId="3" borderId="26" xfId="0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3" fillId="0" borderId="3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3" fontId="31" fillId="4" borderId="3" xfId="0" applyNumberFormat="1" applyFont="1" applyFill="1" applyBorder="1" applyAlignment="1">
      <alignment horizontal="right" vertical="center"/>
    </xf>
    <xf numFmtId="3" fontId="31" fillId="4" borderId="4" xfId="0" applyNumberFormat="1" applyFont="1" applyFill="1" applyBorder="1" applyAlignment="1">
      <alignment horizontal="right" vertical="center"/>
    </xf>
    <xf numFmtId="0" fontId="32" fillId="3" borderId="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3" fillId="0" borderId="28" xfId="0" applyFont="1" applyBorder="1" applyAlignment="1">
      <alignment horizontal="center" vertical="center" wrapText="1"/>
    </xf>
    <xf numFmtId="2" fontId="1" fillId="8" borderId="29" xfId="0" applyNumberFormat="1" applyFont="1" applyFill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165" fontId="30" fillId="4" borderId="31" xfId="0" applyNumberFormat="1" applyFont="1" applyFill="1" applyBorder="1" applyAlignment="1">
      <alignment horizontal="right" vertical="center"/>
    </xf>
    <xf numFmtId="165" fontId="30" fillId="4" borderId="31" xfId="0" applyNumberFormat="1" applyFont="1" applyFill="1" applyBorder="1" applyAlignment="1">
      <alignment vertical="center"/>
    </xf>
    <xf numFmtId="165" fontId="30" fillId="4" borderId="32" xfId="0" applyNumberFormat="1" applyFont="1" applyFill="1" applyBorder="1" applyAlignment="1">
      <alignment vertical="center"/>
    </xf>
    <xf numFmtId="0" fontId="21" fillId="9" borderId="19" xfId="0" applyFont="1" applyFill="1" applyBorder="1"/>
    <xf numFmtId="0" fontId="23" fillId="10" borderId="19" xfId="0" applyFont="1" applyFill="1" applyBorder="1"/>
    <xf numFmtId="0" fontId="21" fillId="9" borderId="1" xfId="0" applyFont="1" applyFill="1" applyBorder="1"/>
    <xf numFmtId="0" fontId="23" fillId="10" borderId="1" xfId="0" applyFont="1" applyFill="1" applyBorder="1"/>
    <xf numFmtId="0" fontId="41" fillId="0" borderId="0" xfId="0" applyFont="1" applyAlignment="1">
      <alignment wrapText="1"/>
    </xf>
    <xf numFmtId="0" fontId="41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32" fillId="8" borderId="34" xfId="0" applyFont="1" applyFill="1" applyBorder="1" applyAlignment="1">
      <alignment vertical="center"/>
    </xf>
    <xf numFmtId="0" fontId="32" fillId="8" borderId="2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0" fillId="4" borderId="35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23" fillId="5" borderId="2" xfId="0" applyFont="1" applyFill="1" applyBorder="1" applyAlignment="1">
      <alignment horizontal="center" vertical="center" wrapText="1"/>
    </xf>
    <xf numFmtId="0" fontId="21" fillId="3" borderId="23" xfId="0" applyFont="1" applyFill="1" applyBorder="1"/>
    <xf numFmtId="0" fontId="21" fillId="3" borderId="36" xfId="0" applyFont="1" applyFill="1" applyBorder="1"/>
    <xf numFmtId="0" fontId="23" fillId="3" borderId="37" xfId="0" applyFont="1" applyFill="1" applyBorder="1" applyAlignment="1">
      <alignment wrapText="1"/>
    </xf>
    <xf numFmtId="0" fontId="21" fillId="3" borderId="38" xfId="0" applyFont="1" applyFill="1" applyBorder="1"/>
    <xf numFmtId="0" fontId="1" fillId="0" borderId="28" xfId="0" applyFont="1" applyFill="1" applyBorder="1"/>
    <xf numFmtId="0" fontId="1" fillId="0" borderId="36" xfId="0" applyFont="1" applyFill="1" applyBorder="1"/>
    <xf numFmtId="0" fontId="23" fillId="9" borderId="39" xfId="0" applyFont="1" applyFill="1" applyBorder="1" applyAlignment="1">
      <alignment wrapText="1"/>
    </xf>
    <xf numFmtId="0" fontId="1" fillId="0" borderId="40" xfId="0" applyFont="1" applyFill="1" applyBorder="1"/>
    <xf numFmtId="0" fontId="1" fillId="3" borderId="19" xfId="0" applyFont="1" applyFill="1" applyBorder="1"/>
    <xf numFmtId="0" fontId="23" fillId="3" borderId="41" xfId="0" applyFont="1" applyFill="1" applyBorder="1" applyAlignment="1">
      <alignment wrapText="1"/>
    </xf>
    <xf numFmtId="0" fontId="1" fillId="3" borderId="41" xfId="0" applyFont="1" applyFill="1" applyBorder="1"/>
    <xf numFmtId="0" fontId="1" fillId="3" borderId="24" xfId="0" applyFont="1" applyFill="1" applyBorder="1"/>
    <xf numFmtId="0" fontId="1" fillId="0" borderId="31" xfId="0" applyFont="1" applyFill="1" applyBorder="1"/>
    <xf numFmtId="0" fontId="23" fillId="9" borderId="42" xfId="0" applyFont="1" applyFill="1" applyBorder="1" applyAlignment="1">
      <alignment wrapText="1"/>
    </xf>
    <xf numFmtId="0" fontId="1" fillId="0" borderId="43" xfId="0" applyFont="1" applyFill="1" applyBorder="1"/>
    <xf numFmtId="0" fontId="1" fillId="0" borderId="32" xfId="0" applyFont="1" applyFill="1" applyBorder="1"/>
    <xf numFmtId="0" fontId="1" fillId="3" borderId="23" xfId="0" applyFont="1" applyFill="1" applyBorder="1" applyAlignment="1">
      <alignment horizontal="right"/>
    </xf>
    <xf numFmtId="0" fontId="23" fillId="3" borderId="44" xfId="0" applyFont="1" applyFill="1" applyBorder="1" applyAlignment="1">
      <alignment wrapText="1"/>
    </xf>
    <xf numFmtId="0" fontId="1" fillId="3" borderId="44" xfId="0" applyFont="1" applyFill="1" applyBorder="1" applyAlignment="1">
      <alignment horizontal="right"/>
    </xf>
    <xf numFmtId="0" fontId="1" fillId="0" borderId="42" xfId="0" applyFont="1" applyFill="1" applyBorder="1"/>
    <xf numFmtId="0" fontId="1" fillId="3" borderId="23" xfId="0" applyFont="1" applyFill="1" applyBorder="1"/>
    <xf numFmtId="0" fontId="23" fillId="3" borderId="36" xfId="0" applyFont="1" applyFill="1" applyBorder="1" applyAlignment="1">
      <alignment wrapText="1"/>
    </xf>
    <xf numFmtId="0" fontId="1" fillId="3" borderId="44" xfId="0" applyFont="1" applyFill="1" applyBorder="1"/>
    <xf numFmtId="0" fontId="1" fillId="0" borderId="3" xfId="0" applyFont="1" applyFill="1" applyBorder="1"/>
    <xf numFmtId="0" fontId="23" fillId="9" borderId="36" xfId="0" applyFont="1" applyFill="1" applyBorder="1" applyAlignment="1">
      <alignment wrapText="1"/>
    </xf>
    <xf numFmtId="0" fontId="1" fillId="0" borderId="39" xfId="0" applyFont="1" applyFill="1" applyBorder="1"/>
    <xf numFmtId="0" fontId="1" fillId="3" borderId="39" xfId="0" applyFont="1" applyFill="1" applyBorder="1"/>
    <xf numFmtId="0" fontId="1" fillId="3" borderId="3" xfId="0" applyFont="1" applyFill="1" applyBorder="1"/>
    <xf numFmtId="0" fontId="23" fillId="2" borderId="23" xfId="0" applyFont="1" applyFill="1" applyBorder="1" applyAlignment="1">
      <alignment wrapText="1"/>
    </xf>
    <xf numFmtId="0" fontId="1" fillId="2" borderId="38" xfId="0" applyFont="1" applyFill="1" applyBorder="1"/>
    <xf numFmtId="0" fontId="1" fillId="9" borderId="3" xfId="0" applyFont="1" applyFill="1" applyBorder="1"/>
    <xf numFmtId="0" fontId="1" fillId="9" borderId="39" xfId="0" applyFont="1" applyFill="1" applyBorder="1"/>
    <xf numFmtId="0" fontId="1" fillId="9" borderId="45" xfId="0" applyFont="1" applyFill="1" applyBorder="1"/>
    <xf numFmtId="0" fontId="31" fillId="4" borderId="23" xfId="0" applyFont="1" applyFill="1" applyBorder="1"/>
    <xf numFmtId="0" fontId="26" fillId="9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1" fillId="0" borderId="46" xfId="0" applyFont="1" applyBorder="1"/>
    <xf numFmtId="0" fontId="28" fillId="0" borderId="7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9" fillId="5" borderId="47" xfId="0" applyFont="1" applyFill="1" applyBorder="1" applyAlignment="1">
      <alignment wrapText="1"/>
    </xf>
    <xf numFmtId="0" fontId="30" fillId="4" borderId="5" xfId="0" applyFont="1" applyFill="1" applyBorder="1" applyAlignment="1">
      <alignment wrapText="1"/>
    </xf>
    <xf numFmtId="0" fontId="29" fillId="5" borderId="5" xfId="0" applyFont="1" applyFill="1" applyBorder="1" applyAlignment="1">
      <alignment wrapText="1"/>
    </xf>
    <xf numFmtId="0" fontId="31" fillId="5" borderId="23" xfId="0" applyFont="1" applyFill="1" applyBorder="1"/>
    <xf numFmtId="0" fontId="29" fillId="5" borderId="23" xfId="0" applyFont="1" applyFill="1" applyBorder="1" applyAlignment="1">
      <alignment horizontal="center"/>
    </xf>
    <xf numFmtId="0" fontId="31" fillId="5" borderId="46" xfId="0" applyFont="1" applyFill="1" applyBorder="1"/>
    <xf numFmtId="0" fontId="31" fillId="5" borderId="1" xfId="0" applyFont="1" applyFill="1" applyBorder="1"/>
    <xf numFmtId="0" fontId="44" fillId="9" borderId="5" xfId="0" applyFont="1" applyFill="1" applyBorder="1" applyAlignment="1">
      <alignment wrapText="1"/>
    </xf>
    <xf numFmtId="0" fontId="21" fillId="0" borderId="15" xfId="0" applyFont="1" applyFill="1" applyBorder="1" applyAlignment="1">
      <alignment horizontal="left" wrapText="1"/>
    </xf>
    <xf numFmtId="0" fontId="21" fillId="9" borderId="5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30" fillId="5" borderId="1" xfId="0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0" fillId="4" borderId="1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1" fillId="0" borderId="5" xfId="20" applyFont="1" applyBorder="1" applyAlignment="1">
      <alignment horizontal="left" vertical="center" wrapText="1"/>
      <protection/>
    </xf>
    <xf numFmtId="166" fontId="21" fillId="0" borderId="1" xfId="0" applyNumberFormat="1" applyFont="1" applyFill="1" applyBorder="1" applyAlignment="1">
      <alignment horizontal="left" vertical="center" wrapText="1"/>
    </xf>
    <xf numFmtId="166" fontId="23" fillId="2" borderId="2" xfId="0" applyNumberFormat="1" applyFont="1" applyFill="1" applyBorder="1" applyAlignment="1">
      <alignment horizontal="left" vertical="center" wrapText="1"/>
    </xf>
    <xf numFmtId="0" fontId="26" fillId="9" borderId="36" xfId="0" applyFont="1" applyFill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horizontal="left" vertical="center"/>
    </xf>
    <xf numFmtId="166" fontId="21" fillId="2" borderId="2" xfId="0" applyNumberFormat="1" applyFont="1" applyFill="1" applyBorder="1" applyAlignment="1">
      <alignment horizontal="left" vertical="center"/>
    </xf>
    <xf numFmtId="0" fontId="21" fillId="0" borderId="7" xfId="20" applyFont="1" applyBorder="1" applyAlignment="1">
      <alignment horizontal="left" vertical="center" wrapText="1"/>
      <protection/>
    </xf>
    <xf numFmtId="0" fontId="26" fillId="9" borderId="42" xfId="0" applyFont="1" applyFill="1" applyBorder="1" applyAlignment="1">
      <alignment horizontal="left" vertical="center" wrapText="1"/>
    </xf>
    <xf numFmtId="166" fontId="21" fillId="0" borderId="8" xfId="0" applyNumberFormat="1" applyFont="1" applyFill="1" applyBorder="1" applyAlignment="1">
      <alignment horizontal="left" vertical="center"/>
    </xf>
    <xf numFmtId="166" fontId="21" fillId="2" borderId="10" xfId="0" applyNumberFormat="1" applyFont="1" applyFill="1" applyBorder="1" applyAlignment="1">
      <alignment horizontal="left" vertical="center"/>
    </xf>
    <xf numFmtId="166" fontId="26" fillId="9" borderId="8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8" fillId="0" borderId="15" xfId="0" applyFont="1" applyBorder="1" applyAlignment="1">
      <alignment horizontal="left" vertical="center" wrapText="1"/>
    </xf>
    <xf numFmtId="0" fontId="30" fillId="4" borderId="5" xfId="0" applyFont="1" applyFill="1" applyBorder="1" applyAlignment="1">
      <alignment horizontal="left" vertical="center" wrapText="1"/>
    </xf>
    <xf numFmtId="166" fontId="34" fillId="4" borderId="3" xfId="0" applyNumberFormat="1" applyFont="1" applyFill="1" applyBorder="1" applyAlignment="1">
      <alignment horizontal="left" vertical="center"/>
    </xf>
    <xf numFmtId="166" fontId="34" fillId="4" borderId="4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3" fillId="0" borderId="1" xfId="20" applyFont="1" applyBorder="1" applyAlignment="1">
      <alignment horizontal="center" vertical="center" wrapText="1"/>
      <protection/>
    </xf>
    <xf numFmtId="0" fontId="26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164" fontId="23" fillId="2" borderId="1" xfId="24" applyNumberFormat="1" applyFont="1" applyFill="1" applyBorder="1" applyAlignment="1">
      <alignment vertical="center"/>
    </xf>
    <xf numFmtId="0" fontId="23" fillId="0" borderId="36" xfId="0" applyFont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21" fillId="9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/>
    </xf>
    <xf numFmtId="3" fontId="21" fillId="0" borderId="6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vertical="center" wrapText="1"/>
    </xf>
    <xf numFmtId="0" fontId="23" fillId="3" borderId="16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30" fillId="4" borderId="3" xfId="0" applyNumberFormat="1" applyFont="1" applyFill="1" applyBorder="1" applyAlignment="1">
      <alignment horizontal="center" vertical="center" wrapText="1"/>
    </xf>
    <xf numFmtId="3" fontId="30" fillId="4" borderId="4" xfId="0" applyNumberFormat="1" applyFont="1" applyFill="1" applyBorder="1" applyAlignment="1">
      <alignment horizontal="center" vertical="center" wrapText="1"/>
    </xf>
    <xf numFmtId="0" fontId="30" fillId="4" borderId="48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wrapText="1"/>
    </xf>
    <xf numFmtId="0" fontId="21" fillId="9" borderId="1" xfId="0" applyFont="1" applyFill="1" applyBorder="1" applyAlignment="1">
      <alignment vertical="center"/>
    </xf>
    <xf numFmtId="0" fontId="30" fillId="4" borderId="1" xfId="0" applyFont="1" applyFill="1" applyBorder="1" applyAlignment="1">
      <alignment vertical="center" wrapText="1"/>
    </xf>
    <xf numFmtId="0" fontId="30" fillId="4" borderId="1" xfId="0" applyNumberFormat="1" applyFont="1" applyFill="1" applyBorder="1" applyAlignment="1">
      <alignment horizontal="right" vertical="center"/>
    </xf>
    <xf numFmtId="0" fontId="31" fillId="4" borderId="1" xfId="0" applyFont="1" applyFill="1" applyBorder="1" applyAlignment="1">
      <alignment vertical="center"/>
    </xf>
    <xf numFmtId="3" fontId="31" fillId="4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32" fillId="0" borderId="1" xfId="0" applyFont="1" applyFill="1" applyBorder="1"/>
    <xf numFmtId="0" fontId="32" fillId="0" borderId="1" xfId="0" applyFont="1" applyFill="1" applyBorder="1" applyAlignment="1">
      <alignment horizontal="left" wrapText="1"/>
    </xf>
    <xf numFmtId="0" fontId="28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left" vertical="center" wrapText="1"/>
    </xf>
    <xf numFmtId="10" fontId="21" fillId="2" borderId="1" xfId="0" applyNumberFormat="1" applyFont="1" applyFill="1" applyBorder="1" applyAlignment="1">
      <alignment vertical="center"/>
    </xf>
    <xf numFmtId="10" fontId="21" fillId="2" borderId="8" xfId="0" applyNumberFormat="1" applyFont="1" applyFill="1" applyBorder="1" applyAlignment="1">
      <alignment vertical="center"/>
    </xf>
    <xf numFmtId="0" fontId="30" fillId="4" borderId="19" xfId="0" applyFont="1" applyFill="1" applyBorder="1" applyAlignment="1">
      <alignment horizontal="left" vertical="center"/>
    </xf>
    <xf numFmtId="10" fontId="30" fillId="4" borderId="19" xfId="0" applyNumberFormat="1" applyFont="1" applyFill="1" applyBorder="1" applyAlignment="1">
      <alignment vertical="center"/>
    </xf>
    <xf numFmtId="10" fontId="30" fillId="4" borderId="1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3" borderId="1" xfId="0" applyNumberFormat="1" applyFont="1" applyFill="1" applyBorder="1" applyAlignment="1">
      <alignment horizontal="right" vertical="center" wrapText="1"/>
    </xf>
    <xf numFmtId="0" fontId="21" fillId="7" borderId="1" xfId="0" applyFont="1" applyFill="1" applyBorder="1" applyAlignment="1">
      <alignment horizontal="left" vertical="center" wrapText="1"/>
    </xf>
    <xf numFmtId="4" fontId="23" fillId="7" borderId="1" xfId="0" applyNumberFormat="1" applyFont="1" applyFill="1" applyBorder="1" applyAlignment="1">
      <alignment horizontal="right" vertical="center" wrapText="1"/>
    </xf>
    <xf numFmtId="3" fontId="30" fillId="4" borderId="1" xfId="0" applyNumberFormat="1" applyFont="1" applyFill="1" applyBorder="1" applyAlignment="1">
      <alignment horizontal="right" vertical="center"/>
    </xf>
    <xf numFmtId="0" fontId="26" fillId="3" borderId="19" xfId="0" applyFont="1" applyFill="1" applyBorder="1" applyAlignment="1">
      <alignment wrapText="1"/>
    </xf>
    <xf numFmtId="0" fontId="38" fillId="3" borderId="23" xfId="0" applyFont="1" applyFill="1" applyBorder="1" applyAlignment="1">
      <alignment wrapText="1"/>
    </xf>
    <xf numFmtId="165" fontId="1" fillId="9" borderId="1" xfId="0" applyNumberFormat="1" applyFont="1" applyFill="1" applyBorder="1" applyAlignment="1">
      <alignment horizontal="right" vertical="center"/>
    </xf>
    <xf numFmtId="165" fontId="1" fillId="9" borderId="1" xfId="0" applyNumberFormat="1" applyFont="1" applyFill="1" applyBorder="1" applyAlignment="1">
      <alignment vertical="center"/>
    </xf>
    <xf numFmtId="165" fontId="1" fillId="9" borderId="6" xfId="0" applyNumberFormat="1" applyFont="1" applyFill="1" applyBorder="1" applyAlignment="1">
      <alignment vertical="center"/>
    </xf>
    <xf numFmtId="0" fontId="23" fillId="9" borderId="19" xfId="0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0" fontId="30" fillId="4" borderId="1" xfId="0" applyFont="1" applyFill="1" applyBorder="1" applyAlignment="1">
      <alignment wrapText="1"/>
    </xf>
    <xf numFmtId="0" fontId="30" fillId="4" borderId="1" xfId="0" applyFont="1" applyFill="1" applyBorder="1"/>
    <xf numFmtId="0" fontId="26" fillId="3" borderId="23" xfId="0" applyFont="1" applyFill="1" applyBorder="1" applyAlignment="1">
      <alignment wrapText="1"/>
    </xf>
    <xf numFmtId="0" fontId="23" fillId="9" borderId="3" xfId="0" applyFont="1" applyFill="1" applyBorder="1" applyAlignment="1">
      <alignment wrapText="1"/>
    </xf>
    <xf numFmtId="0" fontId="32" fillId="2" borderId="31" xfId="0" applyFont="1" applyFill="1" applyBorder="1" applyAlignment="1">
      <alignment wrapText="1"/>
    </xf>
    <xf numFmtId="0" fontId="23" fillId="9" borderId="3" xfId="0" applyFont="1" applyFill="1" applyBorder="1" applyAlignment="1">
      <alignment vertical="center" wrapText="1"/>
    </xf>
    <xf numFmtId="0" fontId="30" fillId="4" borderId="23" xfId="0" applyFont="1" applyFill="1" applyBorder="1" applyAlignment="1">
      <alignment wrapText="1"/>
    </xf>
    <xf numFmtId="0" fontId="1" fillId="9" borderId="1" xfId="0" applyFont="1" applyFill="1" applyBorder="1"/>
    <xf numFmtId="0" fontId="29" fillId="5" borderId="1" xfId="0" applyFont="1" applyFill="1" applyBorder="1" applyAlignment="1">
      <alignment wrapText="1"/>
    </xf>
    <xf numFmtId="0" fontId="31" fillId="5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23" fillId="0" borderId="19" xfId="0" applyFont="1" applyFill="1" applyBorder="1" applyAlignment="1">
      <alignment wrapText="1"/>
    </xf>
    <xf numFmtId="0" fontId="28" fillId="9" borderId="1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wrapText="1"/>
    </xf>
    <xf numFmtId="0" fontId="38" fillId="3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44" fillId="9" borderId="1" xfId="0" applyFont="1" applyFill="1" applyBorder="1" applyAlignment="1">
      <alignment vertical="center" wrapText="1"/>
    </xf>
    <xf numFmtId="0" fontId="30" fillId="4" borderId="1" xfId="0" applyNumberFormat="1" applyFont="1" applyFill="1" applyBorder="1" applyAlignment="1">
      <alignment horizontal="center" vertical="center" wrapText="1"/>
    </xf>
    <xf numFmtId="0" fontId="23" fillId="9" borderId="1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right" vertical="center" wrapText="1"/>
    </xf>
    <xf numFmtId="5" fontId="23" fillId="2" borderId="1" xfId="24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0" fontId="26" fillId="3" borderId="19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38" fillId="3" borderId="2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2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0" fillId="4" borderId="3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27" fillId="4" borderId="27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wrapText="1"/>
    </xf>
    <xf numFmtId="0" fontId="24" fillId="0" borderId="22" xfId="0" applyFont="1" applyBorder="1"/>
    <xf numFmtId="0" fontId="23" fillId="0" borderId="6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8" fillId="0" borderId="7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49" xfId="0" applyFont="1" applyFill="1" applyBorder="1" applyAlignment="1">
      <alignment horizontal="center" wrapText="1"/>
    </xf>
    <xf numFmtId="0" fontId="21" fillId="3" borderId="16" xfId="0" applyFont="1" applyFill="1" applyBorder="1" applyAlignment="1">
      <alignment horizontal="center" wrapText="1"/>
    </xf>
    <xf numFmtId="0" fontId="29" fillId="11" borderId="50" xfId="0" applyFont="1" applyFill="1" applyBorder="1" applyAlignment="1">
      <alignment horizontal="left" wrapText="1"/>
    </xf>
    <xf numFmtId="0" fontId="3" fillId="11" borderId="51" xfId="0" applyFont="1" applyFill="1" applyBorder="1" applyAlignment="1">
      <alignment/>
    </xf>
    <xf numFmtId="0" fontId="3" fillId="11" borderId="52" xfId="0" applyFont="1" applyFill="1" applyBorder="1" applyAlignment="1">
      <alignment/>
    </xf>
    <xf numFmtId="0" fontId="29" fillId="11" borderId="53" xfId="0" applyFont="1" applyFill="1" applyBorder="1" applyAlignment="1">
      <alignment wrapText="1"/>
    </xf>
    <xf numFmtId="0" fontId="0" fillId="0" borderId="49" xfId="0" applyBorder="1" applyAlignment="1">
      <alignment/>
    </xf>
    <xf numFmtId="0" fontId="0" fillId="0" borderId="16" xfId="0" applyBorder="1" applyAlignment="1">
      <alignment/>
    </xf>
    <xf numFmtId="0" fontId="18" fillId="11" borderId="49" xfId="0" applyFont="1" applyFill="1" applyBorder="1" applyAlignment="1">
      <alignment/>
    </xf>
    <xf numFmtId="0" fontId="18" fillId="11" borderId="16" xfId="0" applyFont="1" applyFill="1" applyBorder="1" applyAlignment="1">
      <alignment/>
    </xf>
    <xf numFmtId="0" fontId="29" fillId="5" borderId="53" xfId="0" applyFont="1" applyFill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9" fillId="5" borderId="50" xfId="0" applyFont="1" applyFill="1" applyBorder="1" applyAlignment="1">
      <alignment wrapText="1"/>
    </xf>
    <xf numFmtId="0" fontId="18" fillId="5" borderId="51" xfId="0" applyFont="1" applyFill="1" applyBorder="1" applyAlignment="1">
      <alignment/>
    </xf>
    <xf numFmtId="0" fontId="18" fillId="5" borderId="52" xfId="0" applyFont="1" applyFill="1" applyBorder="1" applyAlignment="1">
      <alignment/>
    </xf>
    <xf numFmtId="0" fontId="18" fillId="5" borderId="49" xfId="0" applyFont="1" applyFill="1" applyBorder="1" applyAlignment="1">
      <alignment/>
    </xf>
    <xf numFmtId="0" fontId="18" fillId="5" borderId="16" xfId="0" applyFont="1" applyFill="1" applyBorder="1" applyAlignment="1">
      <alignment/>
    </xf>
    <xf numFmtId="0" fontId="28" fillId="0" borderId="7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0" fontId="27" fillId="4" borderId="1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3" borderId="1" xfId="0" applyFont="1" applyFill="1" applyBorder="1" applyAlignment="1">
      <alignment horizont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9" fillId="5" borderId="50" xfId="0" applyFont="1" applyFill="1" applyBorder="1" applyAlignment="1">
      <alignment vertical="center" wrapText="1"/>
    </xf>
    <xf numFmtId="0" fontId="18" fillId="5" borderId="51" xfId="0" applyFont="1" applyFill="1" applyBorder="1" applyAlignment="1">
      <alignment vertical="center"/>
    </xf>
    <xf numFmtId="0" fontId="18" fillId="5" borderId="52" xfId="0" applyFont="1" applyFill="1" applyBorder="1" applyAlignment="1">
      <alignment vertical="center"/>
    </xf>
    <xf numFmtId="0" fontId="29" fillId="5" borderId="53" xfId="0" applyFont="1" applyFill="1" applyBorder="1" applyAlignment="1">
      <alignment vertical="center" wrapText="1"/>
    </xf>
    <xf numFmtId="0" fontId="18" fillId="5" borderId="49" xfId="0" applyFont="1" applyFill="1" applyBorder="1" applyAlignment="1">
      <alignment vertical="center"/>
    </xf>
    <xf numFmtId="0" fontId="18" fillId="5" borderId="16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7" fillId="4" borderId="50" xfId="0" applyFont="1" applyFill="1" applyBorder="1" applyAlignment="1">
      <alignment horizontal="center" vertical="center" wrapText="1"/>
    </xf>
    <xf numFmtId="0" fontId="27" fillId="4" borderId="51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7" fillId="4" borderId="45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3" fillId="0" borderId="23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center" vertical="center"/>
    </xf>
    <xf numFmtId="0" fontId="27" fillId="4" borderId="52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9" fillId="5" borderId="50" xfId="0" applyFont="1" applyFill="1" applyBorder="1" applyAlignment="1">
      <alignment horizontal="left" vertical="center" wrapText="1"/>
    </xf>
    <xf numFmtId="0" fontId="18" fillId="5" borderId="51" xfId="0" applyFont="1" applyFill="1" applyBorder="1" applyAlignment="1">
      <alignment horizontal="left" vertical="center"/>
    </xf>
    <xf numFmtId="0" fontId="18" fillId="5" borderId="52" xfId="0" applyFont="1" applyFill="1" applyBorder="1" applyAlignment="1">
      <alignment horizontal="left" vertical="center"/>
    </xf>
    <xf numFmtId="0" fontId="29" fillId="5" borderId="53" xfId="0" applyFont="1" applyFill="1" applyBorder="1" applyAlignment="1">
      <alignment horizontal="left" vertical="center" wrapText="1"/>
    </xf>
    <xf numFmtId="0" fontId="18" fillId="5" borderId="49" xfId="0" applyFont="1" applyFill="1" applyBorder="1" applyAlignment="1">
      <alignment horizontal="left" vertical="center"/>
    </xf>
    <xf numFmtId="0" fontId="18" fillId="5" borderId="1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27" fillId="4" borderId="8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3" fillId="0" borderId="3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0" fillId="0" borderId="31" xfId="0" applyBorder="1" applyAlignment="1">
      <alignment vertical="center" wrapText="1"/>
    </xf>
    <xf numFmtId="0" fontId="18" fillId="5" borderId="49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28" fillId="0" borderId="18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7" fillId="4" borderId="1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3" fillId="0" borderId="1" xfId="20" applyFont="1" applyBorder="1" applyAlignment="1">
      <alignment horizontal="center" vertical="center" wrapText="1"/>
      <protection/>
    </xf>
    <xf numFmtId="0" fontId="28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5" fontId="23" fillId="2" borderId="1" xfId="24" applyNumberFormat="1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3" borderId="53" xfId="0" applyFont="1" applyFill="1" applyBorder="1" applyAlignment="1">
      <alignment vertical="center" wrapText="1"/>
    </xf>
    <xf numFmtId="0" fontId="23" fillId="3" borderId="49" xfId="0" applyFont="1" applyFill="1" applyBorder="1" applyAlignment="1">
      <alignment vertical="center" wrapText="1"/>
    </xf>
    <xf numFmtId="0" fontId="23" fillId="3" borderId="16" xfId="0" applyFont="1" applyFill="1" applyBorder="1" applyAlignment="1">
      <alignment vertical="center" wrapText="1"/>
    </xf>
    <xf numFmtId="0" fontId="23" fillId="7" borderId="53" xfId="0" applyFont="1" applyFill="1" applyBorder="1" applyAlignment="1">
      <alignment vertical="center" wrapText="1"/>
    </xf>
    <xf numFmtId="0" fontId="23" fillId="7" borderId="49" xfId="0" applyFont="1" applyFill="1" applyBorder="1" applyAlignment="1">
      <alignment vertical="center" wrapText="1"/>
    </xf>
    <xf numFmtId="0" fontId="23" fillId="7" borderId="16" xfId="0" applyFont="1" applyFill="1" applyBorder="1" applyAlignment="1">
      <alignment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3" fontId="21" fillId="0" borderId="56" xfId="0" applyNumberFormat="1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3" fillId="7" borderId="53" xfId="0" applyFont="1" applyFill="1" applyBorder="1" applyAlignment="1">
      <alignment horizontal="left" vertical="center" wrapText="1"/>
    </xf>
    <xf numFmtId="0" fontId="24" fillId="7" borderId="49" xfId="0" applyFont="1" applyFill="1" applyBorder="1" applyAlignment="1">
      <alignment vertical="center" wrapText="1"/>
    </xf>
    <xf numFmtId="0" fontId="24" fillId="7" borderId="16" xfId="0" applyFont="1" applyFill="1" applyBorder="1" applyAlignment="1">
      <alignment vertical="center" wrapText="1"/>
    </xf>
    <xf numFmtId="0" fontId="1" fillId="0" borderId="3" xfId="0" applyFont="1" applyBorder="1"/>
    <xf numFmtId="0" fontId="26" fillId="0" borderId="3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5" xfId="21"/>
    <cellStyle name="Čárka 2" xfId="22"/>
    <cellStyle name="normální 2 2" xfId="23"/>
    <cellStyle name="Měna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workbookViewId="0" topLeftCell="A94">
      <selection activeCell="Q108" sqref="Q108:Q109"/>
    </sheetView>
  </sheetViews>
  <sheetFormatPr defaultColWidth="9.140625" defaultRowHeight="15"/>
  <cols>
    <col min="1" max="1" width="27.421875" style="40" customWidth="1"/>
    <col min="2" max="2" width="10.421875" style="62" customWidth="1"/>
    <col min="3" max="3" width="8.28125" style="28" customWidth="1"/>
    <col min="4" max="4" width="6.8515625" style="28" customWidth="1"/>
    <col min="5" max="5" width="8.57421875" style="28" customWidth="1"/>
    <col min="6" max="6" width="7.421875" style="28" customWidth="1"/>
    <col min="7" max="7" width="8.7109375" style="28" customWidth="1"/>
    <col min="8" max="8" width="7.00390625" style="28" customWidth="1"/>
    <col min="9" max="11" width="9.140625" style="28" customWidth="1"/>
    <col min="12" max="13" width="8.7109375" style="28" customWidth="1"/>
    <col min="14" max="16384" width="9.140625" style="28" customWidth="1"/>
  </cols>
  <sheetData>
    <row r="1" spans="1:23" ht="25.5" customHeight="1">
      <c r="A1" s="476" t="s">
        <v>177</v>
      </c>
      <c r="B1" s="477"/>
      <c r="C1" s="477"/>
      <c r="D1" s="477"/>
      <c r="E1" s="477"/>
      <c r="F1" s="477"/>
      <c r="G1" s="477"/>
      <c r="H1" s="477"/>
      <c r="I1" s="477"/>
      <c r="J1" s="478"/>
      <c r="K1" s="479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</row>
    <row r="2" spans="1:23" s="31" customFormat="1" ht="38.25" customHeight="1">
      <c r="A2" s="484" t="s">
        <v>362</v>
      </c>
      <c r="B2" s="486"/>
      <c r="C2" s="480" t="s">
        <v>0</v>
      </c>
      <c r="D2" s="481"/>
      <c r="E2" s="480" t="s">
        <v>2</v>
      </c>
      <c r="F2" s="481"/>
      <c r="G2" s="480" t="s">
        <v>1</v>
      </c>
      <c r="H2" s="481"/>
      <c r="I2" s="482" t="s">
        <v>3</v>
      </c>
      <c r="J2" s="483"/>
      <c r="K2" s="30" t="s">
        <v>4</v>
      </c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13" s="31" customFormat="1" ht="13.5" customHeight="1" thickBot="1">
      <c r="A3" s="485"/>
      <c r="B3" s="487"/>
      <c r="C3" s="33" t="s">
        <v>21</v>
      </c>
      <c r="D3" s="33" t="s">
        <v>22</v>
      </c>
      <c r="E3" s="33" t="s">
        <v>21</v>
      </c>
      <c r="F3" s="33" t="s">
        <v>22</v>
      </c>
      <c r="G3" s="33" t="s">
        <v>21</v>
      </c>
      <c r="H3" s="33" t="s">
        <v>22</v>
      </c>
      <c r="I3" s="34" t="s">
        <v>21</v>
      </c>
      <c r="J3" s="34" t="s">
        <v>22</v>
      </c>
      <c r="K3" s="35"/>
      <c r="M3" s="36"/>
    </row>
    <row r="4" spans="1:13" s="37" customFormat="1" ht="15" customHeight="1">
      <c r="A4" s="491" t="s">
        <v>218</v>
      </c>
      <c r="B4" s="492"/>
      <c r="C4" s="492"/>
      <c r="D4" s="492"/>
      <c r="E4" s="492"/>
      <c r="F4" s="492"/>
      <c r="G4" s="492"/>
      <c r="H4" s="492"/>
      <c r="I4" s="492"/>
      <c r="J4" s="492"/>
      <c r="K4" s="493"/>
      <c r="M4" s="36"/>
    </row>
    <row r="5" spans="1:11" s="40" customFormat="1" ht="26.25" customHeight="1">
      <c r="A5" s="38" t="s">
        <v>10</v>
      </c>
      <c r="B5" s="39" t="s">
        <v>9</v>
      </c>
      <c r="C5" s="488"/>
      <c r="D5" s="489"/>
      <c r="E5" s="489"/>
      <c r="F5" s="489"/>
      <c r="G5" s="489"/>
      <c r="H5" s="489"/>
      <c r="I5" s="489"/>
      <c r="J5" s="489"/>
      <c r="K5" s="490"/>
    </row>
    <row r="6" spans="1:11" ht="15">
      <c r="A6" s="41" t="s">
        <v>5</v>
      </c>
      <c r="B6" s="42" t="s">
        <v>8</v>
      </c>
      <c r="C6" s="43"/>
      <c r="D6" s="43"/>
      <c r="E6" s="43"/>
      <c r="F6" s="43"/>
      <c r="G6" s="43"/>
      <c r="H6" s="43"/>
      <c r="I6" s="43"/>
      <c r="J6" s="43"/>
      <c r="K6" s="44">
        <f>SUM(C6:J6)</f>
        <v>0</v>
      </c>
    </row>
    <row r="7" spans="1:11" ht="15">
      <c r="A7" s="41" t="s">
        <v>11</v>
      </c>
      <c r="B7" s="45" t="s">
        <v>6</v>
      </c>
      <c r="C7" s="43"/>
      <c r="D7" s="43"/>
      <c r="E7" s="43"/>
      <c r="F7" s="43"/>
      <c r="G7" s="43"/>
      <c r="H7" s="43"/>
      <c r="I7" s="46"/>
      <c r="J7" s="47"/>
      <c r="K7" s="44">
        <f aca="true" t="shared" si="0" ref="K7:K15">SUM(C7:J7)</f>
        <v>0</v>
      </c>
    </row>
    <row r="8" spans="1:11" ht="25.5">
      <c r="A8" s="41" t="s">
        <v>12</v>
      </c>
      <c r="B8" s="45">
        <v>41.43</v>
      </c>
      <c r="C8" s="43"/>
      <c r="D8" s="43"/>
      <c r="E8" s="43"/>
      <c r="F8" s="43"/>
      <c r="G8" s="43"/>
      <c r="H8" s="43"/>
      <c r="I8" s="46"/>
      <c r="J8" s="47"/>
      <c r="K8" s="44">
        <f t="shared" si="0"/>
        <v>0</v>
      </c>
    </row>
    <row r="9" spans="1:11" ht="25.5">
      <c r="A9" s="41" t="s">
        <v>13</v>
      </c>
      <c r="B9" s="45" t="s">
        <v>7</v>
      </c>
      <c r="C9" s="43"/>
      <c r="D9" s="43"/>
      <c r="E9" s="43"/>
      <c r="F9" s="43"/>
      <c r="G9" s="43"/>
      <c r="H9" s="43"/>
      <c r="I9" s="46"/>
      <c r="J9" s="47"/>
      <c r="K9" s="44">
        <f t="shared" si="0"/>
        <v>0</v>
      </c>
    </row>
    <row r="10" spans="1:11" ht="25.5">
      <c r="A10" s="41" t="s">
        <v>14</v>
      </c>
      <c r="B10" s="45" t="s">
        <v>20</v>
      </c>
      <c r="C10" s="43">
        <v>1</v>
      </c>
      <c r="D10" s="43">
        <v>1</v>
      </c>
      <c r="E10" s="43">
        <v>0</v>
      </c>
      <c r="F10" s="43">
        <v>0</v>
      </c>
      <c r="G10" s="43">
        <v>1</v>
      </c>
      <c r="H10" s="43">
        <v>0</v>
      </c>
      <c r="I10" s="46">
        <v>0</v>
      </c>
      <c r="J10" s="47">
        <v>0</v>
      </c>
      <c r="K10" s="44">
        <f t="shared" si="0"/>
        <v>3</v>
      </c>
    </row>
    <row r="11" spans="1:11" ht="15">
      <c r="A11" s="41" t="s">
        <v>15</v>
      </c>
      <c r="B11" s="45">
        <v>62.65</v>
      </c>
      <c r="C11" s="43">
        <v>2</v>
      </c>
      <c r="D11" s="43">
        <v>2</v>
      </c>
      <c r="E11" s="43">
        <v>0</v>
      </c>
      <c r="F11" s="43">
        <v>0</v>
      </c>
      <c r="G11" s="43">
        <v>2</v>
      </c>
      <c r="H11" s="43">
        <v>0</v>
      </c>
      <c r="I11" s="46">
        <v>1</v>
      </c>
      <c r="J11" s="47">
        <v>1</v>
      </c>
      <c r="K11" s="44">
        <f t="shared" si="0"/>
        <v>8</v>
      </c>
    </row>
    <row r="12" spans="1:11" ht="25.5">
      <c r="A12" s="41" t="s">
        <v>16</v>
      </c>
      <c r="B12" s="45">
        <v>68</v>
      </c>
      <c r="C12" s="43"/>
      <c r="D12" s="43"/>
      <c r="E12" s="43"/>
      <c r="F12" s="43"/>
      <c r="G12" s="43"/>
      <c r="H12" s="43"/>
      <c r="I12" s="46"/>
      <c r="J12" s="47"/>
      <c r="K12" s="44">
        <f t="shared" si="0"/>
        <v>0</v>
      </c>
    </row>
    <row r="13" spans="1:11" ht="25.5">
      <c r="A13" s="41" t="s">
        <v>17</v>
      </c>
      <c r="B13" s="45">
        <v>74.75</v>
      </c>
      <c r="C13" s="43"/>
      <c r="D13" s="43"/>
      <c r="E13" s="43"/>
      <c r="F13" s="43"/>
      <c r="G13" s="43"/>
      <c r="H13" s="43"/>
      <c r="I13" s="46"/>
      <c r="J13" s="47"/>
      <c r="K13" s="44">
        <f t="shared" si="0"/>
        <v>0</v>
      </c>
    </row>
    <row r="14" spans="1:11" ht="15">
      <c r="A14" s="41" t="s">
        <v>18</v>
      </c>
      <c r="B14" s="45">
        <v>77</v>
      </c>
      <c r="C14" s="43"/>
      <c r="D14" s="43"/>
      <c r="E14" s="43"/>
      <c r="F14" s="43"/>
      <c r="G14" s="43"/>
      <c r="H14" s="43"/>
      <c r="I14" s="46"/>
      <c r="J14" s="47"/>
      <c r="K14" s="44">
        <f t="shared" si="0"/>
        <v>0</v>
      </c>
    </row>
    <row r="15" spans="1:11" ht="15">
      <c r="A15" s="41" t="s">
        <v>19</v>
      </c>
      <c r="B15" s="45">
        <v>81.82</v>
      </c>
      <c r="C15" s="43"/>
      <c r="D15" s="43"/>
      <c r="E15" s="43"/>
      <c r="F15" s="43"/>
      <c r="G15" s="43"/>
      <c r="H15" s="43"/>
      <c r="I15" s="46"/>
      <c r="J15" s="47"/>
      <c r="K15" s="44">
        <f t="shared" si="0"/>
        <v>0</v>
      </c>
    </row>
    <row r="16" spans="1:11" ht="15">
      <c r="A16" s="48" t="s">
        <v>106</v>
      </c>
      <c r="B16" s="49" t="s">
        <v>107</v>
      </c>
      <c r="C16" s="50">
        <f>SUM(C6:C15)</f>
        <v>3</v>
      </c>
      <c r="D16" s="50">
        <f aca="true" t="shared" si="1" ref="D16:J16">SUM(D6:D15)</f>
        <v>3</v>
      </c>
      <c r="E16" s="50">
        <f t="shared" si="1"/>
        <v>0</v>
      </c>
      <c r="F16" s="50">
        <f t="shared" si="1"/>
        <v>0</v>
      </c>
      <c r="G16" s="50">
        <f t="shared" si="1"/>
        <v>3</v>
      </c>
      <c r="H16" s="50">
        <f t="shared" si="1"/>
        <v>0</v>
      </c>
      <c r="I16" s="50">
        <f t="shared" si="1"/>
        <v>1</v>
      </c>
      <c r="J16" s="51">
        <f t="shared" si="1"/>
        <v>1</v>
      </c>
      <c r="K16" s="44">
        <f>SUM(K6:K15)</f>
        <v>11</v>
      </c>
    </row>
    <row r="17" spans="1:11" s="37" customFormat="1" ht="15">
      <c r="A17" s="494" t="s">
        <v>220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6"/>
    </row>
    <row r="18" spans="1:11" s="40" customFormat="1" ht="25.5" customHeight="1">
      <c r="A18" s="38" t="s">
        <v>10</v>
      </c>
      <c r="B18" s="39" t="s">
        <v>9</v>
      </c>
      <c r="C18" s="488"/>
      <c r="D18" s="489"/>
      <c r="E18" s="489"/>
      <c r="F18" s="489"/>
      <c r="G18" s="489"/>
      <c r="H18" s="489"/>
      <c r="I18" s="489"/>
      <c r="J18" s="489"/>
      <c r="K18" s="490"/>
    </row>
    <row r="19" spans="1:11" ht="15">
      <c r="A19" s="41" t="s">
        <v>5</v>
      </c>
      <c r="B19" s="42" t="s">
        <v>8</v>
      </c>
      <c r="C19" s="43"/>
      <c r="D19" s="43"/>
      <c r="E19" s="43"/>
      <c r="F19" s="43"/>
      <c r="G19" s="43"/>
      <c r="H19" s="43"/>
      <c r="I19" s="46"/>
      <c r="J19" s="47"/>
      <c r="K19" s="44">
        <f>SUM(C19:J19)</f>
        <v>0</v>
      </c>
    </row>
    <row r="20" spans="1:11" ht="15">
      <c r="A20" s="41" t="s">
        <v>11</v>
      </c>
      <c r="B20" s="45" t="s">
        <v>6</v>
      </c>
      <c r="C20" s="43"/>
      <c r="D20" s="43"/>
      <c r="E20" s="43"/>
      <c r="F20" s="43"/>
      <c r="G20" s="43"/>
      <c r="H20" s="43"/>
      <c r="I20" s="46"/>
      <c r="J20" s="47"/>
      <c r="K20" s="44">
        <f aca="true" t="shared" si="2" ref="K20:K28">SUM(C20:J20)</f>
        <v>0</v>
      </c>
    </row>
    <row r="21" spans="1:11" ht="25.5">
      <c r="A21" s="41" t="s">
        <v>12</v>
      </c>
      <c r="B21" s="45">
        <v>41.43</v>
      </c>
      <c r="C21" s="43"/>
      <c r="D21" s="43"/>
      <c r="E21" s="43"/>
      <c r="F21" s="43"/>
      <c r="G21" s="43"/>
      <c r="H21" s="43"/>
      <c r="I21" s="46"/>
      <c r="J21" s="47"/>
      <c r="K21" s="44">
        <f t="shared" si="2"/>
        <v>0</v>
      </c>
    </row>
    <row r="22" spans="1:11" ht="25.5">
      <c r="A22" s="41" t="s">
        <v>13</v>
      </c>
      <c r="B22" s="45" t="s">
        <v>7</v>
      </c>
      <c r="C22" s="43"/>
      <c r="D22" s="43"/>
      <c r="E22" s="43"/>
      <c r="F22" s="43"/>
      <c r="G22" s="43"/>
      <c r="H22" s="43"/>
      <c r="I22" s="46"/>
      <c r="J22" s="47"/>
      <c r="K22" s="44">
        <f t="shared" si="2"/>
        <v>0</v>
      </c>
    </row>
    <row r="23" spans="1:11" ht="25.5">
      <c r="A23" s="41" t="s">
        <v>14</v>
      </c>
      <c r="B23" s="45" t="s">
        <v>20</v>
      </c>
      <c r="C23" s="43"/>
      <c r="D23" s="43"/>
      <c r="E23" s="43"/>
      <c r="F23" s="43"/>
      <c r="G23" s="43"/>
      <c r="H23" s="43"/>
      <c r="I23" s="46"/>
      <c r="J23" s="47"/>
      <c r="K23" s="44">
        <f t="shared" si="2"/>
        <v>0</v>
      </c>
    </row>
    <row r="24" spans="1:11" ht="15">
      <c r="A24" s="41" t="s">
        <v>15</v>
      </c>
      <c r="B24" s="45">
        <v>62.65</v>
      </c>
      <c r="C24" s="43"/>
      <c r="D24" s="43"/>
      <c r="E24" s="43"/>
      <c r="F24" s="43"/>
      <c r="G24" s="43"/>
      <c r="H24" s="43"/>
      <c r="I24" s="46"/>
      <c r="J24" s="47"/>
      <c r="K24" s="44">
        <f t="shared" si="2"/>
        <v>0</v>
      </c>
    </row>
    <row r="25" spans="1:11" ht="25.5">
      <c r="A25" s="41" t="s">
        <v>16</v>
      </c>
      <c r="B25" s="45">
        <v>68</v>
      </c>
      <c r="C25" s="43"/>
      <c r="D25" s="43"/>
      <c r="E25" s="43"/>
      <c r="F25" s="43"/>
      <c r="G25" s="43"/>
      <c r="H25" s="43"/>
      <c r="I25" s="46"/>
      <c r="J25" s="47"/>
      <c r="K25" s="44">
        <f t="shared" si="2"/>
        <v>0</v>
      </c>
    </row>
    <row r="26" spans="1:11" ht="25.5">
      <c r="A26" s="41" t="s">
        <v>17</v>
      </c>
      <c r="B26" s="45">
        <v>74.75</v>
      </c>
      <c r="C26" s="43"/>
      <c r="D26" s="43"/>
      <c r="E26" s="43"/>
      <c r="F26" s="43"/>
      <c r="G26" s="43"/>
      <c r="H26" s="43"/>
      <c r="I26" s="46"/>
      <c r="J26" s="47"/>
      <c r="K26" s="44">
        <f t="shared" si="2"/>
        <v>0</v>
      </c>
    </row>
    <row r="27" spans="1:11" ht="15">
      <c r="A27" s="41" t="s">
        <v>18</v>
      </c>
      <c r="B27" s="45">
        <v>77</v>
      </c>
      <c r="C27" s="43"/>
      <c r="D27" s="43"/>
      <c r="E27" s="43"/>
      <c r="F27" s="43"/>
      <c r="G27" s="43"/>
      <c r="H27" s="43"/>
      <c r="I27" s="46"/>
      <c r="J27" s="47"/>
      <c r="K27" s="44">
        <f t="shared" si="2"/>
        <v>0</v>
      </c>
    </row>
    <row r="28" spans="1:11" ht="15">
      <c r="A28" s="52" t="s">
        <v>19</v>
      </c>
      <c r="B28" s="53">
        <v>81.82</v>
      </c>
      <c r="C28" s="54">
        <v>1</v>
      </c>
      <c r="D28" s="54">
        <v>0</v>
      </c>
      <c r="E28" s="54">
        <v>0</v>
      </c>
      <c r="F28" s="54">
        <v>0</v>
      </c>
      <c r="G28" s="54">
        <v>2</v>
      </c>
      <c r="H28" s="54">
        <v>0</v>
      </c>
      <c r="I28" s="55">
        <v>1</v>
      </c>
      <c r="J28" s="56">
        <v>1</v>
      </c>
      <c r="K28" s="57">
        <f t="shared" si="2"/>
        <v>5</v>
      </c>
    </row>
    <row r="29" spans="1:11" ht="15">
      <c r="A29" s="58" t="s">
        <v>106</v>
      </c>
      <c r="B29" s="59" t="s">
        <v>107</v>
      </c>
      <c r="C29" s="50">
        <f>SUM(C19:C28)</f>
        <v>1</v>
      </c>
      <c r="D29" s="60">
        <f aca="true" t="shared" si="3" ref="D29:J29">SUM(D19:D28)</f>
        <v>0</v>
      </c>
      <c r="E29" s="60">
        <f t="shared" si="3"/>
        <v>0</v>
      </c>
      <c r="F29" s="60">
        <f t="shared" si="3"/>
        <v>0</v>
      </c>
      <c r="G29" s="60">
        <f t="shared" si="3"/>
        <v>2</v>
      </c>
      <c r="H29" s="60">
        <f t="shared" si="3"/>
        <v>0</v>
      </c>
      <c r="I29" s="60">
        <f t="shared" si="3"/>
        <v>1</v>
      </c>
      <c r="J29" s="61">
        <f t="shared" si="3"/>
        <v>1</v>
      </c>
      <c r="K29" s="57">
        <f>SUM(K19:K28)</f>
        <v>5</v>
      </c>
    </row>
    <row r="30" spans="1:11" ht="15">
      <c r="A30" s="494" t="s">
        <v>219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8"/>
    </row>
    <row r="31" spans="1:11" ht="28.5" customHeight="1">
      <c r="A31" s="38" t="s">
        <v>10</v>
      </c>
      <c r="B31" s="39" t="s">
        <v>9</v>
      </c>
      <c r="C31" s="488"/>
      <c r="D31" s="489"/>
      <c r="E31" s="489"/>
      <c r="F31" s="489"/>
      <c r="G31" s="489"/>
      <c r="H31" s="489"/>
      <c r="I31" s="489"/>
      <c r="J31" s="489"/>
      <c r="K31" s="490"/>
    </row>
    <row r="32" spans="1:11" ht="15">
      <c r="A32" s="41" t="s">
        <v>5</v>
      </c>
      <c r="B32" s="42" t="s">
        <v>8</v>
      </c>
      <c r="C32" s="43"/>
      <c r="D32" s="43"/>
      <c r="E32" s="43"/>
      <c r="F32" s="43"/>
      <c r="G32" s="43"/>
      <c r="H32" s="43"/>
      <c r="I32" s="46"/>
      <c r="J32" s="47"/>
      <c r="K32" s="44">
        <f>SUM(C32:J32)</f>
        <v>0</v>
      </c>
    </row>
    <row r="33" spans="1:11" ht="15">
      <c r="A33" s="41" t="s">
        <v>11</v>
      </c>
      <c r="B33" s="45" t="s">
        <v>6</v>
      </c>
      <c r="C33" s="43">
        <v>4</v>
      </c>
      <c r="D33" s="43">
        <v>3</v>
      </c>
      <c r="E33" s="43">
        <v>0</v>
      </c>
      <c r="F33" s="43">
        <v>0</v>
      </c>
      <c r="G33" s="43">
        <v>4</v>
      </c>
      <c r="H33" s="43">
        <v>3</v>
      </c>
      <c r="I33" s="46">
        <v>1</v>
      </c>
      <c r="J33" s="47">
        <v>1</v>
      </c>
      <c r="K33" s="44">
        <f aca="true" t="shared" si="4" ref="K33:K41">SUM(C33:J33)</f>
        <v>16</v>
      </c>
    </row>
    <row r="34" spans="1:11" ht="25.5">
      <c r="A34" s="41" t="s">
        <v>12</v>
      </c>
      <c r="B34" s="45">
        <v>41.43</v>
      </c>
      <c r="C34" s="43"/>
      <c r="D34" s="43"/>
      <c r="E34" s="43"/>
      <c r="F34" s="43"/>
      <c r="G34" s="43"/>
      <c r="H34" s="43"/>
      <c r="I34" s="46"/>
      <c r="J34" s="47"/>
      <c r="K34" s="44">
        <f t="shared" si="4"/>
        <v>0</v>
      </c>
    </row>
    <row r="35" spans="1:11" ht="25.5">
      <c r="A35" s="41" t="s">
        <v>13</v>
      </c>
      <c r="B35" s="45" t="s">
        <v>7</v>
      </c>
      <c r="C35" s="43"/>
      <c r="D35" s="43"/>
      <c r="E35" s="43"/>
      <c r="F35" s="43"/>
      <c r="G35" s="43"/>
      <c r="H35" s="43"/>
      <c r="I35" s="46"/>
      <c r="J35" s="47"/>
      <c r="K35" s="44">
        <f t="shared" si="4"/>
        <v>0</v>
      </c>
    </row>
    <row r="36" spans="1:11" ht="25.5">
      <c r="A36" s="41" t="s">
        <v>14</v>
      </c>
      <c r="B36" s="45" t="s">
        <v>20</v>
      </c>
      <c r="C36" s="43"/>
      <c r="D36" s="43"/>
      <c r="E36" s="43"/>
      <c r="F36" s="43"/>
      <c r="G36" s="43"/>
      <c r="H36" s="43"/>
      <c r="I36" s="46"/>
      <c r="J36" s="47"/>
      <c r="K36" s="44">
        <f t="shared" si="4"/>
        <v>0</v>
      </c>
    </row>
    <row r="37" spans="1:11" ht="15">
      <c r="A37" s="41" t="s">
        <v>15</v>
      </c>
      <c r="B37" s="45">
        <v>62.65</v>
      </c>
      <c r="C37" s="43"/>
      <c r="D37" s="43"/>
      <c r="E37" s="43"/>
      <c r="F37" s="43"/>
      <c r="G37" s="43"/>
      <c r="H37" s="43"/>
      <c r="I37" s="46"/>
      <c r="J37" s="47"/>
      <c r="K37" s="44">
        <f t="shared" si="4"/>
        <v>0</v>
      </c>
    </row>
    <row r="38" spans="1:11" ht="25.5">
      <c r="A38" s="41" t="s">
        <v>16</v>
      </c>
      <c r="B38" s="45">
        <v>68</v>
      </c>
      <c r="C38" s="43"/>
      <c r="D38" s="43"/>
      <c r="E38" s="43"/>
      <c r="F38" s="43"/>
      <c r="G38" s="43"/>
      <c r="H38" s="43"/>
      <c r="I38" s="46"/>
      <c r="J38" s="47"/>
      <c r="K38" s="44">
        <f t="shared" si="4"/>
        <v>0</v>
      </c>
    </row>
    <row r="39" spans="1:11" ht="25.5">
      <c r="A39" s="41" t="s">
        <v>17</v>
      </c>
      <c r="B39" s="45">
        <v>74.75</v>
      </c>
      <c r="C39" s="43">
        <v>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6">
        <v>0</v>
      </c>
      <c r="J39" s="47">
        <v>0</v>
      </c>
      <c r="K39" s="44">
        <f t="shared" si="4"/>
        <v>1</v>
      </c>
    </row>
    <row r="40" spans="1:11" ht="15">
      <c r="A40" s="41" t="s">
        <v>18</v>
      </c>
      <c r="B40" s="45">
        <v>77</v>
      </c>
      <c r="C40" s="43"/>
      <c r="D40" s="43"/>
      <c r="E40" s="43"/>
      <c r="F40" s="43"/>
      <c r="G40" s="43"/>
      <c r="H40" s="43"/>
      <c r="I40" s="46"/>
      <c r="J40" s="47"/>
      <c r="K40" s="44">
        <f t="shared" si="4"/>
        <v>0</v>
      </c>
    </row>
    <row r="41" spans="1:11" ht="15">
      <c r="A41" s="52" t="s">
        <v>19</v>
      </c>
      <c r="B41" s="53">
        <v>81.82</v>
      </c>
      <c r="C41" s="54"/>
      <c r="D41" s="54"/>
      <c r="E41" s="54"/>
      <c r="F41" s="54"/>
      <c r="G41" s="54"/>
      <c r="H41" s="54"/>
      <c r="I41" s="55"/>
      <c r="J41" s="56"/>
      <c r="K41" s="57">
        <f t="shared" si="4"/>
        <v>0</v>
      </c>
    </row>
    <row r="42" spans="1:11" ht="15">
      <c r="A42" s="58" t="s">
        <v>106</v>
      </c>
      <c r="B42" s="59" t="s">
        <v>107</v>
      </c>
      <c r="C42" s="50">
        <f>SUM(C32:C41)</f>
        <v>5</v>
      </c>
      <c r="D42" s="60">
        <f aca="true" t="shared" si="5" ref="D42:J42">SUM(D32:D41)</f>
        <v>3</v>
      </c>
      <c r="E42" s="60">
        <f t="shared" si="5"/>
        <v>0</v>
      </c>
      <c r="F42" s="60">
        <f t="shared" si="5"/>
        <v>0</v>
      </c>
      <c r="G42" s="60">
        <f t="shared" si="5"/>
        <v>4</v>
      </c>
      <c r="H42" s="60">
        <f t="shared" si="5"/>
        <v>3</v>
      </c>
      <c r="I42" s="60">
        <f t="shared" si="5"/>
        <v>1</v>
      </c>
      <c r="J42" s="61">
        <f t="shared" si="5"/>
        <v>1</v>
      </c>
      <c r="K42" s="57">
        <f>SUM(K32:K41)</f>
        <v>17</v>
      </c>
    </row>
    <row r="43" spans="1:11" ht="17.25" customHeight="1">
      <c r="A43" s="494" t="s">
        <v>221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8"/>
    </row>
    <row r="44" spans="1:11" ht="25.5">
      <c r="A44" s="38" t="s">
        <v>10</v>
      </c>
      <c r="B44" s="39" t="s">
        <v>9</v>
      </c>
      <c r="C44" s="488"/>
      <c r="D44" s="489"/>
      <c r="E44" s="489"/>
      <c r="F44" s="489"/>
      <c r="G44" s="489"/>
      <c r="H44" s="489"/>
      <c r="I44" s="489"/>
      <c r="J44" s="489"/>
      <c r="K44" s="490"/>
    </row>
    <row r="45" spans="1:11" ht="15">
      <c r="A45" s="41" t="s">
        <v>5</v>
      </c>
      <c r="B45" s="42" t="s">
        <v>8</v>
      </c>
      <c r="C45" s="43"/>
      <c r="D45" s="43"/>
      <c r="E45" s="43"/>
      <c r="F45" s="43"/>
      <c r="G45" s="43"/>
      <c r="H45" s="43"/>
      <c r="I45" s="46"/>
      <c r="J45" s="47"/>
      <c r="K45" s="44">
        <f>SUM(C45:J45)</f>
        <v>0</v>
      </c>
    </row>
    <row r="46" spans="1:11" ht="15">
      <c r="A46" s="41" t="s">
        <v>11</v>
      </c>
      <c r="B46" s="45" t="s">
        <v>6</v>
      </c>
      <c r="C46" s="43"/>
      <c r="D46" s="43"/>
      <c r="E46" s="43"/>
      <c r="F46" s="43"/>
      <c r="G46" s="43"/>
      <c r="H46" s="43"/>
      <c r="I46" s="46"/>
      <c r="J46" s="47"/>
      <c r="K46" s="44">
        <f aca="true" t="shared" si="6" ref="K46:K54">SUM(C46:J46)</f>
        <v>0</v>
      </c>
    </row>
    <row r="47" spans="1:11" ht="25.5">
      <c r="A47" s="41" t="s">
        <v>12</v>
      </c>
      <c r="B47" s="45">
        <v>41.43</v>
      </c>
      <c r="C47" s="43"/>
      <c r="D47" s="43"/>
      <c r="E47" s="43"/>
      <c r="F47" s="43"/>
      <c r="G47" s="43"/>
      <c r="H47" s="43"/>
      <c r="I47" s="46"/>
      <c r="J47" s="47"/>
      <c r="K47" s="44">
        <f t="shared" si="6"/>
        <v>0</v>
      </c>
    </row>
    <row r="48" spans="1:11" ht="25.5">
      <c r="A48" s="41" t="s">
        <v>13</v>
      </c>
      <c r="B48" s="45" t="s">
        <v>7</v>
      </c>
      <c r="C48" s="43">
        <v>3</v>
      </c>
      <c r="D48" s="43">
        <v>3</v>
      </c>
      <c r="E48" s="43">
        <v>0</v>
      </c>
      <c r="F48" s="43">
        <v>0</v>
      </c>
      <c r="G48" s="43">
        <v>0</v>
      </c>
      <c r="H48" s="43">
        <v>0</v>
      </c>
      <c r="I48" s="46">
        <v>0</v>
      </c>
      <c r="J48" s="47">
        <v>0</v>
      </c>
      <c r="K48" s="44">
        <f t="shared" si="6"/>
        <v>6</v>
      </c>
    </row>
    <row r="49" spans="1:11" ht="25.5">
      <c r="A49" s="41" t="s">
        <v>14</v>
      </c>
      <c r="B49" s="45" t="s">
        <v>20</v>
      </c>
      <c r="C49" s="43"/>
      <c r="D49" s="43"/>
      <c r="E49" s="43"/>
      <c r="F49" s="43"/>
      <c r="G49" s="43"/>
      <c r="H49" s="43"/>
      <c r="I49" s="46"/>
      <c r="J49" s="47"/>
      <c r="K49" s="44">
        <f t="shared" si="6"/>
        <v>0</v>
      </c>
    </row>
    <row r="50" spans="1:11" ht="15">
      <c r="A50" s="41" t="s">
        <v>15</v>
      </c>
      <c r="B50" s="45">
        <v>62.65</v>
      </c>
      <c r="C50" s="43"/>
      <c r="D50" s="43"/>
      <c r="E50" s="43"/>
      <c r="F50" s="43"/>
      <c r="G50" s="43"/>
      <c r="H50" s="43"/>
      <c r="I50" s="46"/>
      <c r="J50" s="47"/>
      <c r="K50" s="44">
        <f t="shared" si="6"/>
        <v>0</v>
      </c>
    </row>
    <row r="51" spans="1:11" ht="25.5">
      <c r="A51" s="41" t="s">
        <v>16</v>
      </c>
      <c r="B51" s="45">
        <v>68</v>
      </c>
      <c r="C51" s="43"/>
      <c r="D51" s="43"/>
      <c r="E51" s="43"/>
      <c r="F51" s="43"/>
      <c r="G51" s="43"/>
      <c r="H51" s="43"/>
      <c r="I51" s="46"/>
      <c r="J51" s="47"/>
      <c r="K51" s="44">
        <f t="shared" si="6"/>
        <v>0</v>
      </c>
    </row>
    <row r="52" spans="1:11" ht="25.5">
      <c r="A52" s="41" t="s">
        <v>17</v>
      </c>
      <c r="B52" s="45">
        <v>74.75</v>
      </c>
      <c r="C52" s="43"/>
      <c r="D52" s="43"/>
      <c r="E52" s="43"/>
      <c r="F52" s="43"/>
      <c r="G52" s="43"/>
      <c r="H52" s="43"/>
      <c r="I52" s="46"/>
      <c r="J52" s="47"/>
      <c r="K52" s="44">
        <f t="shared" si="6"/>
        <v>0</v>
      </c>
    </row>
    <row r="53" spans="1:11" ht="15">
      <c r="A53" s="41" t="s">
        <v>18</v>
      </c>
      <c r="B53" s="45">
        <v>77</v>
      </c>
      <c r="C53" s="43"/>
      <c r="D53" s="43"/>
      <c r="E53" s="43"/>
      <c r="F53" s="43"/>
      <c r="G53" s="43"/>
      <c r="H53" s="43"/>
      <c r="I53" s="46"/>
      <c r="J53" s="47"/>
      <c r="K53" s="44">
        <f t="shared" si="6"/>
        <v>0</v>
      </c>
    </row>
    <row r="54" spans="1:11" ht="15">
      <c r="A54" s="52" t="s">
        <v>19</v>
      </c>
      <c r="B54" s="53">
        <v>81.82</v>
      </c>
      <c r="C54" s="54"/>
      <c r="D54" s="54"/>
      <c r="E54" s="54"/>
      <c r="F54" s="54"/>
      <c r="G54" s="54"/>
      <c r="H54" s="54"/>
      <c r="I54" s="55"/>
      <c r="J54" s="56"/>
      <c r="K54" s="57">
        <f t="shared" si="6"/>
        <v>0</v>
      </c>
    </row>
    <row r="55" spans="1:11" ht="15">
      <c r="A55" s="58" t="s">
        <v>106</v>
      </c>
      <c r="B55" s="59" t="s">
        <v>107</v>
      </c>
      <c r="C55" s="50">
        <f>SUM(C45:C54)</f>
        <v>3</v>
      </c>
      <c r="D55" s="60">
        <f aca="true" t="shared" si="7" ref="D55:J55">SUM(D45:D54)</f>
        <v>3</v>
      </c>
      <c r="E55" s="60">
        <f t="shared" si="7"/>
        <v>0</v>
      </c>
      <c r="F55" s="60">
        <f t="shared" si="7"/>
        <v>0</v>
      </c>
      <c r="G55" s="60">
        <f t="shared" si="7"/>
        <v>0</v>
      </c>
      <c r="H55" s="60">
        <f t="shared" si="7"/>
        <v>0</v>
      </c>
      <c r="I55" s="60">
        <f t="shared" si="7"/>
        <v>0</v>
      </c>
      <c r="J55" s="61">
        <f t="shared" si="7"/>
        <v>0</v>
      </c>
      <c r="K55" s="57">
        <f>SUM(K45:K54)</f>
        <v>6</v>
      </c>
    </row>
    <row r="56" spans="1:11" ht="15.75" customHeight="1">
      <c r="A56" s="494" t="s">
        <v>223</v>
      </c>
      <c r="B56" s="495"/>
      <c r="C56" s="495"/>
      <c r="D56" s="495"/>
      <c r="E56" s="495"/>
      <c r="F56" s="495"/>
      <c r="G56" s="495"/>
      <c r="H56" s="495"/>
      <c r="I56" s="495"/>
      <c r="J56" s="495"/>
      <c r="K56" s="496"/>
    </row>
    <row r="57" spans="1:11" ht="25.5">
      <c r="A57" s="38" t="s">
        <v>10</v>
      </c>
      <c r="B57" s="39" t="s">
        <v>9</v>
      </c>
      <c r="C57" s="488"/>
      <c r="D57" s="489"/>
      <c r="E57" s="489"/>
      <c r="F57" s="489"/>
      <c r="G57" s="489"/>
      <c r="H57" s="489"/>
      <c r="I57" s="489"/>
      <c r="J57" s="489"/>
      <c r="K57" s="490"/>
    </row>
    <row r="58" spans="1:11" ht="15">
      <c r="A58" s="41" t="s">
        <v>5</v>
      </c>
      <c r="B58" s="42" t="s">
        <v>8</v>
      </c>
      <c r="C58" s="43">
        <v>1</v>
      </c>
      <c r="D58" s="43">
        <v>1</v>
      </c>
      <c r="E58" s="43">
        <v>0</v>
      </c>
      <c r="F58" s="43">
        <v>0</v>
      </c>
      <c r="G58" s="43">
        <v>1</v>
      </c>
      <c r="H58" s="43">
        <v>1</v>
      </c>
      <c r="I58" s="46">
        <v>1</v>
      </c>
      <c r="J58" s="47">
        <v>1</v>
      </c>
      <c r="K58" s="44">
        <f>SUM(C58:J58)</f>
        <v>6</v>
      </c>
    </row>
    <row r="59" spans="1:11" ht="15">
      <c r="A59" s="41" t="s">
        <v>11</v>
      </c>
      <c r="B59" s="45" t="s">
        <v>6</v>
      </c>
      <c r="C59" s="43">
        <v>1</v>
      </c>
      <c r="D59" s="43">
        <v>1</v>
      </c>
      <c r="E59" s="43">
        <v>0</v>
      </c>
      <c r="F59" s="43">
        <v>0</v>
      </c>
      <c r="G59" s="43">
        <v>0</v>
      </c>
      <c r="H59" s="43">
        <v>0</v>
      </c>
      <c r="I59" s="46">
        <v>0</v>
      </c>
      <c r="J59" s="47">
        <v>0</v>
      </c>
      <c r="K59" s="44">
        <f aca="true" t="shared" si="8" ref="K59:K67">SUM(C59:J59)</f>
        <v>2</v>
      </c>
    </row>
    <row r="60" spans="1:11" ht="25.5">
      <c r="A60" s="41" t="s">
        <v>12</v>
      </c>
      <c r="B60" s="45">
        <v>41.43</v>
      </c>
      <c r="C60" s="43"/>
      <c r="D60" s="43"/>
      <c r="E60" s="43"/>
      <c r="F60" s="43"/>
      <c r="G60" s="43"/>
      <c r="H60" s="43"/>
      <c r="I60" s="46"/>
      <c r="J60" s="47"/>
      <c r="K60" s="44">
        <f t="shared" si="8"/>
        <v>0</v>
      </c>
    </row>
    <row r="61" spans="1:11" ht="25.5">
      <c r="A61" s="41" t="s">
        <v>13</v>
      </c>
      <c r="B61" s="45" t="s">
        <v>7</v>
      </c>
      <c r="C61" s="43"/>
      <c r="D61" s="43"/>
      <c r="E61" s="43"/>
      <c r="F61" s="43"/>
      <c r="G61" s="43"/>
      <c r="H61" s="43"/>
      <c r="I61" s="46"/>
      <c r="J61" s="47"/>
      <c r="K61" s="44">
        <f t="shared" si="8"/>
        <v>0</v>
      </c>
    </row>
    <row r="62" spans="1:11" ht="25.5">
      <c r="A62" s="41" t="s">
        <v>14</v>
      </c>
      <c r="B62" s="45" t="s">
        <v>20</v>
      </c>
      <c r="C62" s="43"/>
      <c r="D62" s="43"/>
      <c r="E62" s="43"/>
      <c r="F62" s="43"/>
      <c r="G62" s="43"/>
      <c r="H62" s="43"/>
      <c r="I62" s="46"/>
      <c r="J62" s="47"/>
      <c r="K62" s="44">
        <f t="shared" si="8"/>
        <v>0</v>
      </c>
    </row>
    <row r="63" spans="1:11" ht="15">
      <c r="A63" s="41" t="s">
        <v>15</v>
      </c>
      <c r="B63" s="45">
        <v>62.65</v>
      </c>
      <c r="C63" s="43"/>
      <c r="D63" s="43"/>
      <c r="E63" s="43"/>
      <c r="F63" s="43"/>
      <c r="G63" s="43"/>
      <c r="H63" s="43"/>
      <c r="I63" s="46"/>
      <c r="J63" s="47"/>
      <c r="K63" s="44">
        <f t="shared" si="8"/>
        <v>0</v>
      </c>
    </row>
    <row r="64" spans="1:11" ht="25.5">
      <c r="A64" s="41" t="s">
        <v>16</v>
      </c>
      <c r="B64" s="45">
        <v>68</v>
      </c>
      <c r="C64" s="43"/>
      <c r="D64" s="43"/>
      <c r="E64" s="43"/>
      <c r="F64" s="43"/>
      <c r="G64" s="43"/>
      <c r="H64" s="43"/>
      <c r="I64" s="46"/>
      <c r="J64" s="47"/>
      <c r="K64" s="44">
        <f t="shared" si="8"/>
        <v>0</v>
      </c>
    </row>
    <row r="65" spans="1:11" ht="25.5">
      <c r="A65" s="41" t="s">
        <v>17</v>
      </c>
      <c r="B65" s="45">
        <v>74.75</v>
      </c>
      <c r="C65" s="43"/>
      <c r="D65" s="43"/>
      <c r="E65" s="43"/>
      <c r="F65" s="43"/>
      <c r="G65" s="43"/>
      <c r="H65" s="43"/>
      <c r="I65" s="46"/>
      <c r="J65" s="47"/>
      <c r="K65" s="44">
        <f t="shared" si="8"/>
        <v>0</v>
      </c>
    </row>
    <row r="66" spans="1:11" ht="15">
      <c r="A66" s="41" t="s">
        <v>18</v>
      </c>
      <c r="B66" s="45">
        <v>77</v>
      </c>
      <c r="C66" s="43"/>
      <c r="D66" s="43"/>
      <c r="E66" s="43"/>
      <c r="F66" s="43"/>
      <c r="G66" s="43"/>
      <c r="H66" s="43"/>
      <c r="I66" s="46"/>
      <c r="J66" s="47"/>
      <c r="K66" s="44">
        <f t="shared" si="8"/>
        <v>0</v>
      </c>
    </row>
    <row r="67" spans="1:11" ht="15">
      <c r="A67" s="52" t="s">
        <v>19</v>
      </c>
      <c r="B67" s="53">
        <v>81.82</v>
      </c>
      <c r="C67" s="54"/>
      <c r="D67" s="54"/>
      <c r="E67" s="54"/>
      <c r="F67" s="54"/>
      <c r="G67" s="54"/>
      <c r="H67" s="54"/>
      <c r="I67" s="55"/>
      <c r="J67" s="56"/>
      <c r="K67" s="57">
        <f t="shared" si="8"/>
        <v>0</v>
      </c>
    </row>
    <row r="68" spans="1:11" ht="15">
      <c r="A68" s="58" t="s">
        <v>106</v>
      </c>
      <c r="B68" s="59" t="s">
        <v>107</v>
      </c>
      <c r="C68" s="50">
        <f>SUM(C58:C67)</f>
        <v>2</v>
      </c>
      <c r="D68" s="60">
        <f aca="true" t="shared" si="9" ref="D68:J68">SUM(D58:D67)</f>
        <v>2</v>
      </c>
      <c r="E68" s="60">
        <f t="shared" si="9"/>
        <v>0</v>
      </c>
      <c r="F68" s="60">
        <f t="shared" si="9"/>
        <v>0</v>
      </c>
      <c r="G68" s="60">
        <f t="shared" si="9"/>
        <v>1</v>
      </c>
      <c r="H68" s="60">
        <f t="shared" si="9"/>
        <v>1</v>
      </c>
      <c r="I68" s="60">
        <f t="shared" si="9"/>
        <v>1</v>
      </c>
      <c r="J68" s="61">
        <f t="shared" si="9"/>
        <v>1</v>
      </c>
      <c r="K68" s="57">
        <f>SUM(K58:K67)</f>
        <v>8</v>
      </c>
    </row>
    <row r="69" spans="1:11" ht="15">
      <c r="A69" s="494" t="s">
        <v>224</v>
      </c>
      <c r="B69" s="497"/>
      <c r="C69" s="497"/>
      <c r="D69" s="497"/>
      <c r="E69" s="497"/>
      <c r="F69" s="497"/>
      <c r="G69" s="497"/>
      <c r="H69" s="497"/>
      <c r="I69" s="497"/>
      <c r="J69" s="497"/>
      <c r="K69" s="498"/>
    </row>
    <row r="70" spans="1:11" ht="25.5">
      <c r="A70" s="38" t="s">
        <v>10</v>
      </c>
      <c r="B70" s="39" t="s">
        <v>9</v>
      </c>
      <c r="C70" s="488"/>
      <c r="D70" s="489"/>
      <c r="E70" s="489"/>
      <c r="F70" s="489"/>
      <c r="G70" s="489"/>
      <c r="H70" s="489"/>
      <c r="I70" s="489"/>
      <c r="J70" s="489"/>
      <c r="K70" s="490"/>
    </row>
    <row r="71" spans="1:11" ht="15">
      <c r="A71" s="41" t="s">
        <v>5</v>
      </c>
      <c r="B71" s="42" t="s">
        <v>8</v>
      </c>
      <c r="C71" s="43"/>
      <c r="D71" s="43"/>
      <c r="E71" s="43"/>
      <c r="F71" s="43"/>
      <c r="G71" s="43"/>
      <c r="H71" s="43"/>
      <c r="I71" s="46"/>
      <c r="J71" s="47"/>
      <c r="K71" s="44">
        <f>SUM(C71:J71)</f>
        <v>0</v>
      </c>
    </row>
    <row r="72" spans="1:11" ht="15">
      <c r="A72" s="41" t="s">
        <v>11</v>
      </c>
      <c r="B72" s="45" t="s">
        <v>6</v>
      </c>
      <c r="C72" s="43"/>
      <c r="D72" s="43"/>
      <c r="E72" s="43"/>
      <c r="F72" s="43"/>
      <c r="G72" s="43"/>
      <c r="H72" s="43"/>
      <c r="I72" s="46"/>
      <c r="J72" s="47"/>
      <c r="K72" s="44">
        <f aca="true" t="shared" si="10" ref="K72:K80">SUM(C72:J72)</f>
        <v>0</v>
      </c>
    </row>
    <row r="73" spans="1:11" ht="25.5">
      <c r="A73" s="41" t="s">
        <v>12</v>
      </c>
      <c r="B73" s="45">
        <v>41.43</v>
      </c>
      <c r="C73" s="43"/>
      <c r="D73" s="43"/>
      <c r="E73" s="43"/>
      <c r="F73" s="43"/>
      <c r="G73" s="43"/>
      <c r="H73" s="43"/>
      <c r="I73" s="46"/>
      <c r="J73" s="47"/>
      <c r="K73" s="44">
        <f t="shared" si="10"/>
        <v>0</v>
      </c>
    </row>
    <row r="74" spans="1:11" ht="25.5">
      <c r="A74" s="41" t="s">
        <v>13</v>
      </c>
      <c r="B74" s="45" t="s">
        <v>7</v>
      </c>
      <c r="C74" s="43"/>
      <c r="D74" s="43"/>
      <c r="E74" s="43"/>
      <c r="F74" s="43"/>
      <c r="G74" s="43"/>
      <c r="H74" s="43"/>
      <c r="I74" s="46"/>
      <c r="J74" s="47"/>
      <c r="K74" s="44">
        <f t="shared" si="10"/>
        <v>0</v>
      </c>
    </row>
    <row r="75" spans="1:11" ht="25.5">
      <c r="A75" s="41" t="s">
        <v>14</v>
      </c>
      <c r="B75" s="45" t="s">
        <v>20</v>
      </c>
      <c r="C75" s="43">
        <v>5</v>
      </c>
      <c r="D75" s="43">
        <v>2</v>
      </c>
      <c r="E75" s="43">
        <v>0</v>
      </c>
      <c r="F75" s="43">
        <v>0</v>
      </c>
      <c r="G75" s="43">
        <v>4</v>
      </c>
      <c r="H75" s="43">
        <v>2</v>
      </c>
      <c r="I75" s="46">
        <v>5</v>
      </c>
      <c r="J75" s="47">
        <v>5</v>
      </c>
      <c r="K75" s="44">
        <f t="shared" si="10"/>
        <v>23</v>
      </c>
    </row>
    <row r="76" spans="1:11" ht="15">
      <c r="A76" s="41" t="s">
        <v>15</v>
      </c>
      <c r="B76" s="45">
        <v>62.65</v>
      </c>
      <c r="C76" s="43"/>
      <c r="D76" s="43"/>
      <c r="E76" s="43"/>
      <c r="F76" s="43"/>
      <c r="G76" s="43"/>
      <c r="H76" s="43"/>
      <c r="I76" s="46"/>
      <c r="J76" s="47"/>
      <c r="K76" s="44">
        <f t="shared" si="10"/>
        <v>0</v>
      </c>
    </row>
    <row r="77" spans="1:11" ht="25.5">
      <c r="A77" s="41" t="s">
        <v>16</v>
      </c>
      <c r="B77" s="45">
        <v>68</v>
      </c>
      <c r="C77" s="43"/>
      <c r="D77" s="43"/>
      <c r="E77" s="43"/>
      <c r="F77" s="43"/>
      <c r="G77" s="43"/>
      <c r="H77" s="43"/>
      <c r="I77" s="46"/>
      <c r="J77" s="47"/>
      <c r="K77" s="44">
        <f t="shared" si="10"/>
        <v>0</v>
      </c>
    </row>
    <row r="78" spans="1:11" ht="25.5">
      <c r="A78" s="41" t="s">
        <v>17</v>
      </c>
      <c r="B78" s="45">
        <v>74.75</v>
      </c>
      <c r="C78" s="43">
        <v>0</v>
      </c>
      <c r="D78" s="43">
        <v>0</v>
      </c>
      <c r="E78" s="43">
        <v>0</v>
      </c>
      <c r="F78" s="43">
        <v>0</v>
      </c>
      <c r="G78" s="43">
        <v>1</v>
      </c>
      <c r="H78" s="43">
        <v>1</v>
      </c>
      <c r="I78" s="46">
        <v>0</v>
      </c>
      <c r="J78" s="47">
        <v>0</v>
      </c>
      <c r="K78" s="44">
        <f t="shared" si="10"/>
        <v>2</v>
      </c>
    </row>
    <row r="79" spans="1:11" ht="15">
      <c r="A79" s="41" t="s">
        <v>18</v>
      </c>
      <c r="B79" s="45">
        <v>77</v>
      </c>
      <c r="C79" s="43"/>
      <c r="D79" s="43"/>
      <c r="E79" s="43"/>
      <c r="F79" s="43"/>
      <c r="G79" s="43"/>
      <c r="H79" s="43"/>
      <c r="I79" s="46"/>
      <c r="J79" s="47"/>
      <c r="K79" s="44">
        <f t="shared" si="10"/>
        <v>0</v>
      </c>
    </row>
    <row r="80" spans="1:11" ht="15">
      <c r="A80" s="52" t="s">
        <v>19</v>
      </c>
      <c r="B80" s="53">
        <v>81.82</v>
      </c>
      <c r="C80" s="54"/>
      <c r="D80" s="54"/>
      <c r="E80" s="54"/>
      <c r="F80" s="54"/>
      <c r="G80" s="54"/>
      <c r="H80" s="54"/>
      <c r="I80" s="55"/>
      <c r="J80" s="56"/>
      <c r="K80" s="57">
        <f t="shared" si="10"/>
        <v>0</v>
      </c>
    </row>
    <row r="81" spans="1:11" ht="15">
      <c r="A81" s="58" t="s">
        <v>106</v>
      </c>
      <c r="B81" s="59" t="s">
        <v>107</v>
      </c>
      <c r="C81" s="50">
        <f>SUM(C71:C80)</f>
        <v>5</v>
      </c>
      <c r="D81" s="60">
        <f aca="true" t="shared" si="11" ref="D81:J81">SUM(D71:D80)</f>
        <v>2</v>
      </c>
      <c r="E81" s="60">
        <f t="shared" si="11"/>
        <v>0</v>
      </c>
      <c r="F81" s="60">
        <f t="shared" si="11"/>
        <v>0</v>
      </c>
      <c r="G81" s="60">
        <f t="shared" si="11"/>
        <v>5</v>
      </c>
      <c r="H81" s="60">
        <f t="shared" si="11"/>
        <v>3</v>
      </c>
      <c r="I81" s="60">
        <f t="shared" si="11"/>
        <v>5</v>
      </c>
      <c r="J81" s="61">
        <f t="shared" si="11"/>
        <v>5</v>
      </c>
      <c r="K81" s="57">
        <f>SUM(K71:K80)</f>
        <v>25</v>
      </c>
    </row>
    <row r="82" spans="1:11" ht="15">
      <c r="A82" s="494" t="s">
        <v>225</v>
      </c>
      <c r="B82" s="497"/>
      <c r="C82" s="497"/>
      <c r="D82" s="497"/>
      <c r="E82" s="497"/>
      <c r="F82" s="497"/>
      <c r="G82" s="497"/>
      <c r="H82" s="497"/>
      <c r="I82" s="497"/>
      <c r="J82" s="497"/>
      <c r="K82" s="498"/>
    </row>
    <row r="83" spans="1:11" ht="25.5">
      <c r="A83" s="38" t="s">
        <v>10</v>
      </c>
      <c r="B83" s="39" t="s">
        <v>9</v>
      </c>
      <c r="C83" s="488"/>
      <c r="D83" s="489"/>
      <c r="E83" s="489"/>
      <c r="F83" s="489"/>
      <c r="G83" s="489"/>
      <c r="H83" s="489"/>
      <c r="I83" s="489"/>
      <c r="J83" s="489"/>
      <c r="K83" s="490"/>
    </row>
    <row r="84" spans="1:11" ht="15">
      <c r="A84" s="41" t="s">
        <v>5</v>
      </c>
      <c r="B84" s="42" t="s">
        <v>8</v>
      </c>
      <c r="C84" s="43"/>
      <c r="D84" s="43"/>
      <c r="E84" s="43"/>
      <c r="F84" s="43"/>
      <c r="G84" s="43"/>
      <c r="H84" s="43"/>
      <c r="I84" s="46"/>
      <c r="J84" s="47"/>
      <c r="K84" s="44">
        <f>SUM(C84:J84)</f>
        <v>0</v>
      </c>
    </row>
    <row r="85" spans="1:11" ht="15">
      <c r="A85" s="41" t="s">
        <v>11</v>
      </c>
      <c r="B85" s="45" t="s">
        <v>6</v>
      </c>
      <c r="C85" s="43"/>
      <c r="D85" s="43"/>
      <c r="E85" s="43"/>
      <c r="F85" s="43"/>
      <c r="G85" s="43"/>
      <c r="H85" s="43"/>
      <c r="I85" s="46"/>
      <c r="J85" s="47"/>
      <c r="K85" s="44">
        <f aca="true" t="shared" si="12" ref="K85:K93">SUM(C85:J85)</f>
        <v>0</v>
      </c>
    </row>
    <row r="86" spans="1:11" ht="25.5">
      <c r="A86" s="41" t="s">
        <v>12</v>
      </c>
      <c r="B86" s="45">
        <v>41.43</v>
      </c>
      <c r="C86" s="43"/>
      <c r="D86" s="43"/>
      <c r="E86" s="43"/>
      <c r="F86" s="43"/>
      <c r="G86" s="43"/>
      <c r="H86" s="43"/>
      <c r="I86" s="46"/>
      <c r="J86" s="47"/>
      <c r="K86" s="44">
        <f t="shared" si="12"/>
        <v>0</v>
      </c>
    </row>
    <row r="87" spans="1:11" ht="25.5">
      <c r="A87" s="41" t="s">
        <v>13</v>
      </c>
      <c r="B87" s="45" t="s">
        <v>7</v>
      </c>
      <c r="C87" s="43"/>
      <c r="D87" s="43"/>
      <c r="E87" s="43"/>
      <c r="F87" s="43"/>
      <c r="G87" s="43"/>
      <c r="H87" s="43"/>
      <c r="I87" s="46"/>
      <c r="J87" s="47"/>
      <c r="K87" s="44">
        <f t="shared" si="12"/>
        <v>0</v>
      </c>
    </row>
    <row r="88" spans="1:11" ht="25.5">
      <c r="A88" s="41" t="s">
        <v>14</v>
      </c>
      <c r="B88" s="45" t="s">
        <v>20</v>
      </c>
      <c r="C88" s="43">
        <v>1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6">
        <v>0</v>
      </c>
      <c r="J88" s="47">
        <v>0</v>
      </c>
      <c r="K88" s="44">
        <f t="shared" si="12"/>
        <v>1</v>
      </c>
    </row>
    <row r="89" spans="1:11" ht="15">
      <c r="A89" s="41" t="s">
        <v>15</v>
      </c>
      <c r="B89" s="45">
        <v>62.65</v>
      </c>
      <c r="C89" s="43"/>
      <c r="D89" s="43"/>
      <c r="E89" s="43"/>
      <c r="F89" s="43"/>
      <c r="G89" s="43"/>
      <c r="H89" s="43"/>
      <c r="I89" s="46"/>
      <c r="J89" s="47"/>
      <c r="K89" s="44">
        <f t="shared" si="12"/>
        <v>0</v>
      </c>
    </row>
    <row r="90" spans="1:11" ht="25.5">
      <c r="A90" s="41" t="s">
        <v>16</v>
      </c>
      <c r="B90" s="45">
        <v>68</v>
      </c>
      <c r="C90" s="43"/>
      <c r="D90" s="43"/>
      <c r="E90" s="43"/>
      <c r="F90" s="43"/>
      <c r="G90" s="43"/>
      <c r="H90" s="43"/>
      <c r="I90" s="46"/>
      <c r="J90" s="47"/>
      <c r="K90" s="44">
        <f t="shared" si="12"/>
        <v>0</v>
      </c>
    </row>
    <row r="91" spans="1:11" ht="25.5">
      <c r="A91" s="41" t="s">
        <v>17</v>
      </c>
      <c r="B91" s="45">
        <v>74.75</v>
      </c>
      <c r="C91" s="43">
        <v>6</v>
      </c>
      <c r="D91" s="43">
        <v>6</v>
      </c>
      <c r="E91" s="43">
        <v>3</v>
      </c>
      <c r="F91" s="43">
        <v>2</v>
      </c>
      <c r="G91" s="43">
        <v>10</v>
      </c>
      <c r="H91" s="43">
        <v>8</v>
      </c>
      <c r="I91" s="46">
        <v>2</v>
      </c>
      <c r="J91" s="47">
        <v>2</v>
      </c>
      <c r="K91" s="44">
        <f t="shared" si="12"/>
        <v>39</v>
      </c>
    </row>
    <row r="92" spans="1:11" ht="15">
      <c r="A92" s="41" t="s">
        <v>18</v>
      </c>
      <c r="B92" s="45">
        <v>77</v>
      </c>
      <c r="C92" s="43"/>
      <c r="D92" s="43"/>
      <c r="E92" s="43"/>
      <c r="F92" s="43"/>
      <c r="G92" s="43"/>
      <c r="H92" s="43"/>
      <c r="I92" s="46"/>
      <c r="J92" s="47"/>
      <c r="K92" s="44">
        <f t="shared" si="12"/>
        <v>0</v>
      </c>
    </row>
    <row r="93" spans="1:11" ht="15">
      <c r="A93" s="52" t="s">
        <v>19</v>
      </c>
      <c r="B93" s="53">
        <v>81.82</v>
      </c>
      <c r="C93" s="54"/>
      <c r="D93" s="54"/>
      <c r="E93" s="54"/>
      <c r="F93" s="54"/>
      <c r="G93" s="54"/>
      <c r="H93" s="54"/>
      <c r="I93" s="55"/>
      <c r="J93" s="56"/>
      <c r="K93" s="57">
        <f t="shared" si="12"/>
        <v>0</v>
      </c>
    </row>
    <row r="94" spans="1:11" ht="15">
      <c r="A94" s="58" t="s">
        <v>106</v>
      </c>
      <c r="B94" s="59" t="s">
        <v>107</v>
      </c>
      <c r="C94" s="50">
        <f>SUM(C84:C93)</f>
        <v>7</v>
      </c>
      <c r="D94" s="60">
        <f aca="true" t="shared" si="13" ref="D94:J94">SUM(D84:D93)</f>
        <v>6</v>
      </c>
      <c r="E94" s="60">
        <f t="shared" si="13"/>
        <v>3</v>
      </c>
      <c r="F94" s="60">
        <f t="shared" si="13"/>
        <v>2</v>
      </c>
      <c r="G94" s="60">
        <f t="shared" si="13"/>
        <v>10</v>
      </c>
      <c r="H94" s="60">
        <f t="shared" si="13"/>
        <v>8</v>
      </c>
      <c r="I94" s="60">
        <f t="shared" si="13"/>
        <v>2</v>
      </c>
      <c r="J94" s="61">
        <f t="shared" si="13"/>
        <v>2</v>
      </c>
      <c r="K94" s="57">
        <f>SUM(K84:K93)</f>
        <v>40</v>
      </c>
    </row>
    <row r="95" spans="1:11" ht="15">
      <c r="A95" s="494" t="s">
        <v>226</v>
      </c>
      <c r="B95" s="497"/>
      <c r="C95" s="497"/>
      <c r="D95" s="497"/>
      <c r="E95" s="497"/>
      <c r="F95" s="497"/>
      <c r="G95" s="497"/>
      <c r="H95" s="497"/>
      <c r="I95" s="497"/>
      <c r="J95" s="497"/>
      <c r="K95" s="498"/>
    </row>
    <row r="96" spans="1:11" ht="25.5">
      <c r="A96" s="38" t="s">
        <v>10</v>
      </c>
      <c r="B96" s="39" t="s">
        <v>9</v>
      </c>
      <c r="C96" s="488"/>
      <c r="D96" s="489"/>
      <c r="E96" s="489"/>
      <c r="F96" s="489"/>
      <c r="G96" s="489"/>
      <c r="H96" s="489"/>
      <c r="I96" s="489"/>
      <c r="J96" s="489"/>
      <c r="K96" s="490"/>
    </row>
    <row r="97" spans="1:11" ht="15">
      <c r="A97" s="41" t="s">
        <v>5</v>
      </c>
      <c r="B97" s="42" t="s">
        <v>8</v>
      </c>
      <c r="C97" s="43">
        <v>10</v>
      </c>
      <c r="D97" s="43">
        <v>6</v>
      </c>
      <c r="E97" s="43">
        <v>0</v>
      </c>
      <c r="F97" s="43">
        <v>0</v>
      </c>
      <c r="G97" s="43">
        <v>7</v>
      </c>
      <c r="H97" s="43">
        <v>3</v>
      </c>
      <c r="I97" s="46">
        <v>3</v>
      </c>
      <c r="J97" s="47">
        <v>3</v>
      </c>
      <c r="K97" s="44">
        <f>SUM(C97:J97)</f>
        <v>32</v>
      </c>
    </row>
    <row r="98" spans="1:11" ht="15">
      <c r="A98" s="41" t="s">
        <v>11</v>
      </c>
      <c r="B98" s="45" t="s">
        <v>6</v>
      </c>
      <c r="C98" s="43">
        <v>0</v>
      </c>
      <c r="D98" s="43">
        <v>0</v>
      </c>
      <c r="E98" s="43">
        <v>0</v>
      </c>
      <c r="F98" s="43">
        <v>0</v>
      </c>
      <c r="G98" s="43">
        <v>2</v>
      </c>
      <c r="H98" s="43">
        <v>0</v>
      </c>
      <c r="I98" s="46">
        <v>2</v>
      </c>
      <c r="J98" s="47">
        <v>2</v>
      </c>
      <c r="K98" s="44">
        <f aca="true" t="shared" si="14" ref="K98:K106">SUM(C98:J98)</f>
        <v>6</v>
      </c>
    </row>
    <row r="99" spans="1:11" ht="25.5">
      <c r="A99" s="41" t="s">
        <v>12</v>
      </c>
      <c r="B99" s="45">
        <v>41.43</v>
      </c>
      <c r="C99" s="43"/>
      <c r="D99" s="43"/>
      <c r="E99" s="43"/>
      <c r="F99" s="43"/>
      <c r="G99" s="43"/>
      <c r="H99" s="43"/>
      <c r="I99" s="46"/>
      <c r="J99" s="47"/>
      <c r="K99" s="44">
        <f t="shared" si="14"/>
        <v>0</v>
      </c>
    </row>
    <row r="100" spans="1:11" ht="25.5">
      <c r="A100" s="41" t="s">
        <v>13</v>
      </c>
      <c r="B100" s="45" t="s">
        <v>7</v>
      </c>
      <c r="C100" s="43"/>
      <c r="D100" s="43"/>
      <c r="E100" s="43"/>
      <c r="F100" s="43"/>
      <c r="G100" s="43"/>
      <c r="H100" s="43"/>
      <c r="I100" s="46"/>
      <c r="J100" s="47"/>
      <c r="K100" s="44">
        <f t="shared" si="14"/>
        <v>0</v>
      </c>
    </row>
    <row r="101" spans="1:11" ht="25.5">
      <c r="A101" s="41" t="s">
        <v>14</v>
      </c>
      <c r="B101" s="45" t="s">
        <v>20</v>
      </c>
      <c r="C101" s="43"/>
      <c r="D101" s="43"/>
      <c r="E101" s="43"/>
      <c r="F101" s="43"/>
      <c r="G101" s="43"/>
      <c r="H101" s="43"/>
      <c r="I101" s="46"/>
      <c r="J101" s="47"/>
      <c r="K101" s="44">
        <f t="shared" si="14"/>
        <v>0</v>
      </c>
    </row>
    <row r="102" spans="1:11" ht="15">
      <c r="A102" s="41" t="s">
        <v>15</v>
      </c>
      <c r="B102" s="45">
        <v>62.65</v>
      </c>
      <c r="C102" s="43"/>
      <c r="D102" s="43"/>
      <c r="E102" s="43"/>
      <c r="F102" s="43"/>
      <c r="G102" s="43"/>
      <c r="H102" s="43"/>
      <c r="I102" s="46"/>
      <c r="J102" s="47"/>
      <c r="K102" s="44">
        <f t="shared" si="14"/>
        <v>0</v>
      </c>
    </row>
    <row r="103" spans="1:11" ht="25.5">
      <c r="A103" s="41" t="s">
        <v>16</v>
      </c>
      <c r="B103" s="45">
        <v>68</v>
      </c>
      <c r="C103" s="43"/>
      <c r="D103" s="43"/>
      <c r="E103" s="43"/>
      <c r="F103" s="43"/>
      <c r="G103" s="43"/>
      <c r="H103" s="43"/>
      <c r="I103" s="46"/>
      <c r="J103" s="47"/>
      <c r="K103" s="44">
        <f t="shared" si="14"/>
        <v>0</v>
      </c>
    </row>
    <row r="104" spans="1:11" ht="25.5">
      <c r="A104" s="41" t="s">
        <v>17</v>
      </c>
      <c r="B104" s="45">
        <v>74.75</v>
      </c>
      <c r="C104" s="43"/>
      <c r="D104" s="43"/>
      <c r="E104" s="43"/>
      <c r="F104" s="43"/>
      <c r="G104" s="43"/>
      <c r="H104" s="43"/>
      <c r="I104" s="46"/>
      <c r="J104" s="47"/>
      <c r="K104" s="44">
        <f t="shared" si="14"/>
        <v>0</v>
      </c>
    </row>
    <row r="105" spans="1:11" ht="15">
      <c r="A105" s="41" t="s">
        <v>18</v>
      </c>
      <c r="B105" s="45">
        <v>77</v>
      </c>
      <c r="C105" s="43"/>
      <c r="D105" s="43"/>
      <c r="E105" s="43"/>
      <c r="F105" s="43"/>
      <c r="G105" s="43"/>
      <c r="H105" s="43"/>
      <c r="I105" s="46"/>
      <c r="J105" s="47"/>
      <c r="K105" s="44">
        <f t="shared" si="14"/>
        <v>0</v>
      </c>
    </row>
    <row r="106" spans="1:11" ht="15">
      <c r="A106" s="52" t="s">
        <v>19</v>
      </c>
      <c r="B106" s="53">
        <v>81.82</v>
      </c>
      <c r="C106" s="54"/>
      <c r="D106" s="54"/>
      <c r="E106" s="54"/>
      <c r="F106" s="54"/>
      <c r="G106" s="54"/>
      <c r="H106" s="54"/>
      <c r="I106" s="55"/>
      <c r="J106" s="56"/>
      <c r="K106" s="57">
        <f t="shared" si="14"/>
        <v>0</v>
      </c>
    </row>
    <row r="107" spans="1:11" ht="15">
      <c r="A107" s="58" t="s">
        <v>106</v>
      </c>
      <c r="B107" s="59" t="s">
        <v>107</v>
      </c>
      <c r="C107" s="50">
        <f>SUM(C97:C106)</f>
        <v>10</v>
      </c>
      <c r="D107" s="60">
        <f aca="true" t="shared" si="15" ref="D107:J107">SUM(D97:D106)</f>
        <v>6</v>
      </c>
      <c r="E107" s="60">
        <f t="shared" si="15"/>
        <v>0</v>
      </c>
      <c r="F107" s="60">
        <f t="shared" si="15"/>
        <v>0</v>
      </c>
      <c r="G107" s="60">
        <f t="shared" si="15"/>
        <v>9</v>
      </c>
      <c r="H107" s="60">
        <f t="shared" si="15"/>
        <v>3</v>
      </c>
      <c r="I107" s="60">
        <f t="shared" si="15"/>
        <v>5</v>
      </c>
      <c r="J107" s="61">
        <f t="shared" si="15"/>
        <v>5</v>
      </c>
      <c r="K107" s="57">
        <f>SUM(K97:K106)</f>
        <v>38</v>
      </c>
    </row>
    <row r="108" spans="1:11" ht="15">
      <c r="A108" s="494" t="s">
        <v>229</v>
      </c>
      <c r="B108" s="497"/>
      <c r="C108" s="497"/>
      <c r="D108" s="497"/>
      <c r="E108" s="497"/>
      <c r="F108" s="497"/>
      <c r="G108" s="497"/>
      <c r="H108" s="497"/>
      <c r="I108" s="497"/>
      <c r="J108" s="497"/>
      <c r="K108" s="498"/>
    </row>
    <row r="109" spans="1:11" ht="25.5">
      <c r="A109" s="38" t="s">
        <v>10</v>
      </c>
      <c r="B109" s="39" t="s">
        <v>9</v>
      </c>
      <c r="C109" s="488"/>
      <c r="D109" s="489"/>
      <c r="E109" s="489"/>
      <c r="F109" s="489"/>
      <c r="G109" s="489"/>
      <c r="H109" s="489"/>
      <c r="I109" s="489"/>
      <c r="J109" s="489"/>
      <c r="K109" s="490"/>
    </row>
    <row r="110" spans="1:11" ht="15">
      <c r="A110" s="41" t="s">
        <v>5</v>
      </c>
      <c r="B110" s="42" t="s">
        <v>8</v>
      </c>
      <c r="C110" s="43">
        <f>C6+C19+C32+C45+C58+C71+C84+C97</f>
        <v>11</v>
      </c>
      <c r="D110" s="43">
        <f aca="true" t="shared" si="16" ref="D110:J110">D6+D19+D32+D45+D58+D71+D84+D97</f>
        <v>7</v>
      </c>
      <c r="E110" s="43">
        <v>0</v>
      </c>
      <c r="F110" s="43">
        <v>0</v>
      </c>
      <c r="G110" s="43">
        <f t="shared" si="16"/>
        <v>8</v>
      </c>
      <c r="H110" s="43">
        <f t="shared" si="16"/>
        <v>4</v>
      </c>
      <c r="I110" s="43">
        <f t="shared" si="16"/>
        <v>4</v>
      </c>
      <c r="J110" s="43">
        <f t="shared" si="16"/>
        <v>4</v>
      </c>
      <c r="K110" s="44">
        <f>SUM(C110:J110)</f>
        <v>38</v>
      </c>
    </row>
    <row r="111" spans="1:11" ht="15">
      <c r="A111" s="41" t="s">
        <v>11</v>
      </c>
      <c r="B111" s="45" t="s">
        <v>6</v>
      </c>
      <c r="C111" s="43">
        <f aca="true" t="shared" si="17" ref="C111:J119">C7+C20+C33+C46+C59+C72+C85+C98</f>
        <v>5</v>
      </c>
      <c r="D111" s="43">
        <f t="shared" si="17"/>
        <v>4</v>
      </c>
      <c r="E111" s="43">
        <v>0</v>
      </c>
      <c r="F111" s="43">
        <v>0</v>
      </c>
      <c r="G111" s="43">
        <f t="shared" si="17"/>
        <v>6</v>
      </c>
      <c r="H111" s="43">
        <f t="shared" si="17"/>
        <v>3</v>
      </c>
      <c r="I111" s="43">
        <f t="shared" si="17"/>
        <v>3</v>
      </c>
      <c r="J111" s="43">
        <f t="shared" si="17"/>
        <v>3</v>
      </c>
      <c r="K111" s="44">
        <f aca="true" t="shared" si="18" ref="K111:K119">SUM(C111:J111)</f>
        <v>24</v>
      </c>
    </row>
    <row r="112" spans="1:11" ht="25.5">
      <c r="A112" s="41" t="s">
        <v>12</v>
      </c>
      <c r="B112" s="45">
        <v>41.43</v>
      </c>
      <c r="C112" s="43"/>
      <c r="D112" s="43"/>
      <c r="E112" s="43"/>
      <c r="F112" s="43"/>
      <c r="G112" s="43"/>
      <c r="H112" s="43"/>
      <c r="I112" s="43"/>
      <c r="J112" s="43"/>
      <c r="K112" s="44">
        <f t="shared" si="18"/>
        <v>0</v>
      </c>
    </row>
    <row r="113" spans="1:11" ht="25.5">
      <c r="A113" s="41" t="s">
        <v>13</v>
      </c>
      <c r="B113" s="45" t="s">
        <v>7</v>
      </c>
      <c r="C113" s="43">
        <f t="shared" si="17"/>
        <v>3</v>
      </c>
      <c r="D113" s="43">
        <f t="shared" si="17"/>
        <v>3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4">
        <f t="shared" si="18"/>
        <v>6</v>
      </c>
    </row>
    <row r="114" spans="1:11" ht="25.5">
      <c r="A114" s="41" t="s">
        <v>14</v>
      </c>
      <c r="B114" s="45" t="s">
        <v>20</v>
      </c>
      <c r="C114" s="43">
        <f t="shared" si="17"/>
        <v>7</v>
      </c>
      <c r="D114" s="43">
        <f t="shared" si="17"/>
        <v>3</v>
      </c>
      <c r="E114" s="43">
        <v>0</v>
      </c>
      <c r="F114" s="43">
        <v>0</v>
      </c>
      <c r="G114" s="43">
        <f t="shared" si="17"/>
        <v>5</v>
      </c>
      <c r="H114" s="43">
        <f t="shared" si="17"/>
        <v>2</v>
      </c>
      <c r="I114" s="43">
        <f t="shared" si="17"/>
        <v>5</v>
      </c>
      <c r="J114" s="43">
        <f t="shared" si="17"/>
        <v>5</v>
      </c>
      <c r="K114" s="44">
        <f t="shared" si="18"/>
        <v>27</v>
      </c>
    </row>
    <row r="115" spans="1:11" ht="15">
      <c r="A115" s="41" t="s">
        <v>15</v>
      </c>
      <c r="B115" s="45">
        <v>62.65</v>
      </c>
      <c r="C115" s="43">
        <f t="shared" si="17"/>
        <v>2</v>
      </c>
      <c r="D115" s="43">
        <f t="shared" si="17"/>
        <v>2</v>
      </c>
      <c r="E115" s="43">
        <v>0</v>
      </c>
      <c r="F115" s="43">
        <v>0</v>
      </c>
      <c r="G115" s="43">
        <f t="shared" si="17"/>
        <v>2</v>
      </c>
      <c r="H115" s="43">
        <v>0</v>
      </c>
      <c r="I115" s="43">
        <f t="shared" si="17"/>
        <v>1</v>
      </c>
      <c r="J115" s="43">
        <f t="shared" si="17"/>
        <v>1</v>
      </c>
      <c r="K115" s="44">
        <f t="shared" si="18"/>
        <v>8</v>
      </c>
    </row>
    <row r="116" spans="1:11" ht="25.5">
      <c r="A116" s="41" t="s">
        <v>16</v>
      </c>
      <c r="B116" s="45">
        <v>68</v>
      </c>
      <c r="C116" s="43"/>
      <c r="D116" s="43"/>
      <c r="E116" s="43"/>
      <c r="F116" s="43"/>
      <c r="G116" s="43"/>
      <c r="H116" s="43"/>
      <c r="I116" s="43"/>
      <c r="J116" s="43"/>
      <c r="K116" s="44">
        <f t="shared" si="18"/>
        <v>0</v>
      </c>
    </row>
    <row r="117" spans="1:11" ht="25.5">
      <c r="A117" s="41" t="s">
        <v>17</v>
      </c>
      <c r="B117" s="45">
        <v>74.75</v>
      </c>
      <c r="C117" s="43">
        <f t="shared" si="17"/>
        <v>7</v>
      </c>
      <c r="D117" s="43">
        <f t="shared" si="17"/>
        <v>6</v>
      </c>
      <c r="E117" s="43">
        <f t="shared" si="17"/>
        <v>3</v>
      </c>
      <c r="F117" s="43">
        <f t="shared" si="17"/>
        <v>2</v>
      </c>
      <c r="G117" s="43">
        <f t="shared" si="17"/>
        <v>11</v>
      </c>
      <c r="H117" s="43">
        <f t="shared" si="17"/>
        <v>9</v>
      </c>
      <c r="I117" s="43">
        <f t="shared" si="17"/>
        <v>2</v>
      </c>
      <c r="J117" s="43">
        <f t="shared" si="17"/>
        <v>2</v>
      </c>
      <c r="K117" s="44">
        <f t="shared" si="18"/>
        <v>42</v>
      </c>
    </row>
    <row r="118" spans="1:11" ht="15">
      <c r="A118" s="41" t="s">
        <v>18</v>
      </c>
      <c r="B118" s="45">
        <v>77</v>
      </c>
      <c r="C118" s="43"/>
      <c r="D118" s="43"/>
      <c r="E118" s="43"/>
      <c r="F118" s="43"/>
      <c r="G118" s="43"/>
      <c r="H118" s="43"/>
      <c r="I118" s="43"/>
      <c r="J118" s="43"/>
      <c r="K118" s="44">
        <f t="shared" si="18"/>
        <v>0</v>
      </c>
    </row>
    <row r="119" spans="1:11" ht="13.5" thickBot="1">
      <c r="A119" s="52" t="s">
        <v>19</v>
      </c>
      <c r="B119" s="53">
        <v>81.82</v>
      </c>
      <c r="C119" s="43">
        <f t="shared" si="17"/>
        <v>1</v>
      </c>
      <c r="D119" s="43">
        <f t="shared" si="17"/>
        <v>0</v>
      </c>
      <c r="E119" s="43">
        <f t="shared" si="17"/>
        <v>0</v>
      </c>
      <c r="F119" s="43">
        <f t="shared" si="17"/>
        <v>0</v>
      </c>
      <c r="G119" s="43">
        <f t="shared" si="17"/>
        <v>2</v>
      </c>
      <c r="H119" s="43">
        <f t="shared" si="17"/>
        <v>0</v>
      </c>
      <c r="I119" s="43">
        <f t="shared" si="17"/>
        <v>1</v>
      </c>
      <c r="J119" s="43">
        <f t="shared" si="17"/>
        <v>1</v>
      </c>
      <c r="K119" s="57">
        <f t="shared" si="18"/>
        <v>5</v>
      </c>
    </row>
    <row r="120" spans="1:11" ht="13.5" thickBot="1">
      <c r="A120" s="64" t="s">
        <v>376</v>
      </c>
      <c r="B120" s="65" t="s">
        <v>107</v>
      </c>
      <c r="C120" s="66">
        <f aca="true" t="shared" si="19" ref="C120:K120">SUM(C110:C119)</f>
        <v>36</v>
      </c>
      <c r="D120" s="66">
        <f t="shared" si="19"/>
        <v>25</v>
      </c>
      <c r="E120" s="66">
        <f t="shared" si="19"/>
        <v>3</v>
      </c>
      <c r="F120" s="66">
        <f t="shared" si="19"/>
        <v>2</v>
      </c>
      <c r="G120" s="66">
        <f t="shared" si="19"/>
        <v>34</v>
      </c>
      <c r="H120" s="66">
        <f t="shared" si="19"/>
        <v>18</v>
      </c>
      <c r="I120" s="66">
        <f t="shared" si="19"/>
        <v>16</v>
      </c>
      <c r="J120" s="66">
        <f t="shared" si="19"/>
        <v>16</v>
      </c>
      <c r="K120" s="67">
        <f t="shared" si="19"/>
        <v>150</v>
      </c>
    </row>
  </sheetData>
  <mergeCells count="26">
    <mergeCell ref="C109:K109"/>
    <mergeCell ref="C70:K70"/>
    <mergeCell ref="C83:K83"/>
    <mergeCell ref="C96:K96"/>
    <mergeCell ref="A82:K82"/>
    <mergeCell ref="A95:K95"/>
    <mergeCell ref="A108:K108"/>
    <mergeCell ref="C44:K44"/>
    <mergeCell ref="C57:K57"/>
    <mergeCell ref="A43:K43"/>
    <mergeCell ref="A56:K56"/>
    <mergeCell ref="A69:K69"/>
    <mergeCell ref="C31:K31"/>
    <mergeCell ref="C5:K5"/>
    <mergeCell ref="C18:K18"/>
    <mergeCell ref="A4:K4"/>
    <mergeCell ref="A17:K17"/>
    <mergeCell ref="A30:K30"/>
    <mergeCell ref="M1:W1"/>
    <mergeCell ref="A1:K1"/>
    <mergeCell ref="C2:D2"/>
    <mergeCell ref="E2:F2"/>
    <mergeCell ref="G2:H2"/>
    <mergeCell ref="I2:J2"/>
    <mergeCell ref="A2:A3"/>
    <mergeCell ref="B2:B3"/>
  </mergeCells>
  <printOptions/>
  <pageMargins left="0.3937007874015748" right="0.3937007874015748" top="0.7480314960629921" bottom="0.7480314960629921" header="0.31496062992125984" footer="0.31496062992125984"/>
  <pageSetup firstPageNumber="67" useFirstPageNumber="1" fitToWidth="0" horizontalDpi="600" verticalDpi="600" orientation="portrait" paperSize="9" scale="80" r:id="rId1"/>
  <headerFooter>
    <oddFooter>&amp;C&amp;P</oddFooter>
  </headerFooter>
  <rowBreaks count="1" manualBreakCount="1">
    <brk id="81" max="16383" man="1"/>
  </rowBreaks>
  <colBreaks count="1" manualBreakCount="1">
    <brk id="11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 topLeftCell="A1">
      <selection activeCell="E33" sqref="E33"/>
    </sheetView>
  </sheetViews>
  <sheetFormatPr defaultColWidth="9.140625" defaultRowHeight="15"/>
  <cols>
    <col min="1" max="1" width="29.8515625" style="88" customWidth="1"/>
    <col min="2" max="14" width="9.140625" style="88" customWidth="1"/>
  </cols>
  <sheetData>
    <row r="1" spans="1:14" ht="30" customHeight="1" thickBot="1">
      <c r="A1" s="548" t="s">
        <v>180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50"/>
    </row>
    <row r="2" spans="1:14" ht="29.25" customHeight="1">
      <c r="A2" s="555" t="s">
        <v>228</v>
      </c>
      <c r="B2" s="552" t="s">
        <v>0</v>
      </c>
      <c r="C2" s="552"/>
      <c r="D2" s="552"/>
      <c r="E2" s="552" t="s">
        <v>2</v>
      </c>
      <c r="F2" s="552"/>
      <c r="G2" s="552"/>
      <c r="H2" s="552" t="s">
        <v>1</v>
      </c>
      <c r="I2" s="552"/>
      <c r="J2" s="552"/>
      <c r="K2" s="552" t="s">
        <v>111</v>
      </c>
      <c r="L2" s="552"/>
      <c r="M2" s="552"/>
      <c r="N2" s="553" t="s">
        <v>4</v>
      </c>
    </row>
    <row r="3" spans="1:14" ht="15" customHeight="1">
      <c r="A3" s="523"/>
      <c r="B3" s="156" t="s">
        <v>21</v>
      </c>
      <c r="C3" s="156" t="s">
        <v>22</v>
      </c>
      <c r="D3" s="156" t="s">
        <v>4</v>
      </c>
      <c r="E3" s="156" t="s">
        <v>21</v>
      </c>
      <c r="F3" s="156" t="s">
        <v>22</v>
      </c>
      <c r="G3" s="156" t="s">
        <v>4</v>
      </c>
      <c r="H3" s="156" t="s">
        <v>21</v>
      </c>
      <c r="I3" s="156" t="s">
        <v>22</v>
      </c>
      <c r="J3" s="156" t="s">
        <v>4</v>
      </c>
      <c r="K3" s="156" t="s">
        <v>21</v>
      </c>
      <c r="L3" s="156" t="s">
        <v>22</v>
      </c>
      <c r="M3" s="156" t="s">
        <v>4</v>
      </c>
      <c r="N3" s="554"/>
    </row>
    <row r="4" spans="1:14" ht="15" customHeight="1">
      <c r="A4" s="419" t="s">
        <v>218</v>
      </c>
      <c r="B4" s="157">
        <v>0.4599</v>
      </c>
      <c r="C4" s="157">
        <v>0.6166</v>
      </c>
      <c r="D4" s="157">
        <v>0.5417</v>
      </c>
      <c r="E4" s="157"/>
      <c r="F4" s="157"/>
      <c r="G4" s="157"/>
      <c r="H4" s="157">
        <v>0.2956</v>
      </c>
      <c r="I4" s="157"/>
      <c r="J4" s="157">
        <v>0.2956</v>
      </c>
      <c r="K4" s="157">
        <v>0.2</v>
      </c>
      <c r="L4" s="157">
        <v>0</v>
      </c>
      <c r="M4" s="157">
        <v>0.1111</v>
      </c>
      <c r="N4" s="420">
        <v>0.4857</v>
      </c>
    </row>
    <row r="5" spans="1:14" ht="15" customHeight="1">
      <c r="A5" s="419" t="s">
        <v>219</v>
      </c>
      <c r="B5" s="157">
        <v>0.7771</v>
      </c>
      <c r="C5" s="157">
        <v>0.6241</v>
      </c>
      <c r="D5" s="157">
        <v>0.7047</v>
      </c>
      <c r="E5" s="157"/>
      <c r="F5" s="157"/>
      <c r="G5" s="157"/>
      <c r="H5" s="157">
        <v>0.125</v>
      </c>
      <c r="I5" s="157">
        <v>0.1786</v>
      </c>
      <c r="J5" s="157">
        <v>0.1591</v>
      </c>
      <c r="K5" s="157">
        <v>0</v>
      </c>
      <c r="L5" s="157">
        <v>0</v>
      </c>
      <c r="M5" s="157">
        <v>0</v>
      </c>
      <c r="N5" s="420">
        <v>0.613</v>
      </c>
    </row>
    <row r="6" spans="1:14" ht="15">
      <c r="A6" s="153" t="s">
        <v>220</v>
      </c>
      <c r="B6" s="157">
        <v>0.2297</v>
      </c>
      <c r="C6" s="157"/>
      <c r="D6" s="157">
        <v>0.2297</v>
      </c>
      <c r="E6" s="157"/>
      <c r="F6" s="157"/>
      <c r="G6" s="157"/>
      <c r="H6" s="157">
        <v>0.2963</v>
      </c>
      <c r="I6" s="157"/>
      <c r="J6" s="158">
        <v>0.2963</v>
      </c>
      <c r="K6" s="158">
        <v>0</v>
      </c>
      <c r="L6" s="158">
        <v>0</v>
      </c>
      <c r="M6" s="158">
        <v>0</v>
      </c>
      <c r="N6" s="421">
        <v>0.2324</v>
      </c>
    </row>
    <row r="7" spans="1:14" ht="15">
      <c r="A7" s="153" t="s">
        <v>221</v>
      </c>
      <c r="B7" s="157">
        <v>0.3368</v>
      </c>
      <c r="C7" s="157">
        <v>0.1585</v>
      </c>
      <c r="D7" s="157">
        <v>0.2831</v>
      </c>
      <c r="E7" s="157"/>
      <c r="F7" s="157"/>
      <c r="G7" s="157"/>
      <c r="H7" s="157"/>
      <c r="I7" s="157"/>
      <c r="J7" s="158"/>
      <c r="K7" s="158"/>
      <c r="L7" s="158"/>
      <c r="M7" s="158"/>
      <c r="N7" s="421">
        <v>0.2831</v>
      </c>
    </row>
    <row r="8" spans="1:14" ht="15">
      <c r="A8" s="153" t="s">
        <v>223</v>
      </c>
      <c r="B8" s="157">
        <v>0.6824</v>
      </c>
      <c r="C8" s="157">
        <v>0.5758</v>
      </c>
      <c r="D8" s="157">
        <v>0.6358</v>
      </c>
      <c r="E8" s="157"/>
      <c r="F8" s="157"/>
      <c r="G8" s="157"/>
      <c r="H8" s="157">
        <v>0.1429</v>
      </c>
      <c r="I8" s="157">
        <v>0.2364</v>
      </c>
      <c r="J8" s="158">
        <v>0.2174</v>
      </c>
      <c r="K8" s="158">
        <v>0</v>
      </c>
      <c r="L8" s="158">
        <v>1</v>
      </c>
      <c r="M8" s="158">
        <v>0.3333</v>
      </c>
      <c r="N8" s="421">
        <v>0.5022</v>
      </c>
    </row>
    <row r="9" spans="1:14" ht="15">
      <c r="A9" s="153" t="s">
        <v>224</v>
      </c>
      <c r="B9" s="157">
        <v>0.4348</v>
      </c>
      <c r="C9" s="157">
        <v>0.3474</v>
      </c>
      <c r="D9" s="157">
        <v>0.3991</v>
      </c>
      <c r="E9" s="157"/>
      <c r="F9" s="157"/>
      <c r="G9" s="157"/>
      <c r="H9" s="157">
        <v>0.1528</v>
      </c>
      <c r="I9" s="157">
        <v>0.1935</v>
      </c>
      <c r="J9" s="158">
        <v>0.165</v>
      </c>
      <c r="K9" s="158">
        <v>0</v>
      </c>
      <c r="L9" s="158">
        <v>0.5</v>
      </c>
      <c r="M9" s="158">
        <v>0.1</v>
      </c>
      <c r="N9" s="421">
        <v>0.3208</v>
      </c>
    </row>
    <row r="10" spans="1:14" ht="15">
      <c r="A10" s="153" t="s">
        <v>225</v>
      </c>
      <c r="B10" s="157">
        <v>0.2926</v>
      </c>
      <c r="C10" s="157">
        <v>0.2455</v>
      </c>
      <c r="D10" s="157">
        <v>0.2763</v>
      </c>
      <c r="E10" s="157">
        <v>0</v>
      </c>
      <c r="F10" s="157">
        <v>0.3378</v>
      </c>
      <c r="G10" s="157">
        <v>0.2252</v>
      </c>
      <c r="H10" s="157">
        <v>0.1458</v>
      </c>
      <c r="I10" s="157">
        <v>0.1203</v>
      </c>
      <c r="J10" s="158">
        <v>0.131</v>
      </c>
      <c r="K10" s="158">
        <v>0.1538</v>
      </c>
      <c r="L10" s="158">
        <v>0</v>
      </c>
      <c r="M10" s="158">
        <v>0.1176</v>
      </c>
      <c r="N10" s="421">
        <v>0.2344</v>
      </c>
    </row>
    <row r="11" spans="1:14" ht="15">
      <c r="A11" s="153" t="s">
        <v>226</v>
      </c>
      <c r="B11" s="157">
        <v>0.5475</v>
      </c>
      <c r="C11" s="157">
        <v>0.7614</v>
      </c>
      <c r="D11" s="157">
        <v>0.6011</v>
      </c>
      <c r="E11" s="157"/>
      <c r="F11" s="157"/>
      <c r="G11" s="157"/>
      <c r="H11" s="157">
        <v>0.1961</v>
      </c>
      <c r="I11" s="157">
        <v>0</v>
      </c>
      <c r="J11" s="158">
        <v>0.1887</v>
      </c>
      <c r="K11" s="158">
        <v>0.2</v>
      </c>
      <c r="L11" s="158">
        <v>0.5</v>
      </c>
      <c r="M11" s="158">
        <v>0.2857</v>
      </c>
      <c r="N11" s="421">
        <v>0.5426</v>
      </c>
    </row>
    <row r="12" spans="1:14" ht="15">
      <c r="A12" s="422" t="s">
        <v>376</v>
      </c>
      <c r="B12" s="423">
        <v>0.4463</v>
      </c>
      <c r="C12" s="423">
        <v>0.4836</v>
      </c>
      <c r="D12" s="423">
        <v>0.4606</v>
      </c>
      <c r="E12" s="423">
        <v>0</v>
      </c>
      <c r="F12" s="423">
        <v>0.3378</v>
      </c>
      <c r="G12" s="423">
        <v>0.2252</v>
      </c>
      <c r="H12" s="423">
        <v>0.2208</v>
      </c>
      <c r="I12" s="423">
        <v>0.1606</v>
      </c>
      <c r="J12" s="424">
        <v>0.1997</v>
      </c>
      <c r="K12" s="424">
        <v>0.0976</v>
      </c>
      <c r="L12" s="424">
        <v>0.0968</v>
      </c>
      <c r="M12" s="424">
        <v>0.0972</v>
      </c>
      <c r="N12" s="424">
        <v>0.3929</v>
      </c>
    </row>
    <row r="13" spans="1:14" ht="15">
      <c r="A13" s="546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</row>
    <row r="14" spans="1:14" ht="1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ht="15">
      <c r="A15" s="546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</row>
    <row r="16" spans="1:14" ht="16.5" customHeight="1">
      <c r="A16" s="551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</row>
    <row r="17" spans="1:14" ht="15">
      <c r="A17" s="546"/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</row>
    <row r="18" spans="1:14" ht="15">
      <c r="A18" s="40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15">
      <c r="A19" s="87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ht="15">
      <c r="A20" s="546"/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</row>
    <row r="21" spans="1:14" ht="1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14" ht="15">
      <c r="A22" s="15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5">
      <c r="A23" s="547"/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</row>
  </sheetData>
  <mergeCells count="13">
    <mergeCell ref="A17:N17"/>
    <mergeCell ref="A20:N20"/>
    <mergeCell ref="A23:N23"/>
    <mergeCell ref="A1:N1"/>
    <mergeCell ref="A16:N16"/>
    <mergeCell ref="B2:D2"/>
    <mergeCell ref="E2:G2"/>
    <mergeCell ref="H2:J2"/>
    <mergeCell ref="K2:M2"/>
    <mergeCell ref="N2:N3"/>
    <mergeCell ref="A13:N13"/>
    <mergeCell ref="A15:N15"/>
    <mergeCell ref="A2:A3"/>
  </mergeCells>
  <printOptions/>
  <pageMargins left="0.7086614173228347" right="0.7086614173228347" top="0.7874015748031497" bottom="0.7874015748031497" header="0.31496062992125984" footer="0.31496062992125984"/>
  <pageSetup firstPageNumber="81" useFirstPageNumber="1" fitToHeight="1" fitToWidth="1" horizontalDpi="600" verticalDpi="600" orientation="landscape" paperSize="9" scale="88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A29" sqref="A28:A29"/>
    </sheetView>
  </sheetViews>
  <sheetFormatPr defaultColWidth="9.140625" defaultRowHeight="15"/>
  <cols>
    <col min="1" max="1" width="54.8515625" style="132" customWidth="1"/>
    <col min="2" max="2" width="32.00390625" style="132" customWidth="1"/>
    <col min="3" max="3" width="13.421875" style="132" customWidth="1"/>
    <col min="4" max="4" width="22.421875" style="132" customWidth="1"/>
    <col min="5" max="8" width="9.140625" style="2" customWidth="1"/>
    <col min="9" max="9" width="11.421875" style="2" bestFit="1" customWidth="1"/>
    <col min="10" max="16384" width="9.140625" style="2" customWidth="1"/>
  </cols>
  <sheetData>
    <row r="1" spans="1:4" ht="39.95" customHeight="1">
      <c r="A1" s="556" t="s">
        <v>379</v>
      </c>
      <c r="B1" s="557"/>
      <c r="C1" s="557"/>
      <c r="D1" s="558"/>
    </row>
    <row r="2" spans="1:4" ht="39.95" customHeight="1">
      <c r="A2" s="415" t="s">
        <v>229</v>
      </c>
      <c r="B2" s="161"/>
      <c r="C2" s="89"/>
      <c r="D2" s="89"/>
    </row>
    <row r="3" spans="1:4" ht="26.25" customHeight="1">
      <c r="A3" s="243" t="s">
        <v>54</v>
      </c>
      <c r="B3" s="162" t="s">
        <v>377</v>
      </c>
      <c r="C3" s="163" t="s">
        <v>55</v>
      </c>
      <c r="D3" s="163" t="s">
        <v>378</v>
      </c>
    </row>
    <row r="4" spans="1:4" ht="15" customHeight="1">
      <c r="A4" s="425" t="s">
        <v>69</v>
      </c>
      <c r="B4" s="164">
        <v>1748</v>
      </c>
      <c r="C4" s="165">
        <v>138</v>
      </c>
      <c r="D4" s="426">
        <f>B4/C4</f>
        <v>12.666666666666666</v>
      </c>
    </row>
    <row r="5" spans="1:4" ht="30" customHeight="1">
      <c r="A5" s="425" t="s">
        <v>70</v>
      </c>
      <c r="B5" s="164">
        <v>0</v>
      </c>
      <c r="C5" s="90"/>
      <c r="D5" s="427"/>
    </row>
    <row r="6" spans="1:4" ht="30" customHeight="1">
      <c r="A6" s="425" t="s">
        <v>71</v>
      </c>
      <c r="B6" s="164">
        <v>6882</v>
      </c>
      <c r="C6" s="90"/>
      <c r="D6" s="427"/>
    </row>
    <row r="7" spans="1:4" ht="15" customHeight="1">
      <c r="A7" s="425" t="s">
        <v>72</v>
      </c>
      <c r="B7" s="164">
        <v>110</v>
      </c>
      <c r="C7" s="165">
        <v>10</v>
      </c>
      <c r="D7" s="426">
        <f>B7/C7</f>
        <v>11</v>
      </c>
    </row>
    <row r="8" spans="1:4" ht="15" customHeight="1">
      <c r="A8" s="425" t="s">
        <v>78</v>
      </c>
      <c r="B8" s="164">
        <v>666</v>
      </c>
      <c r="C8" s="165">
        <v>37</v>
      </c>
      <c r="D8" s="426">
        <f aca="true" t="shared" si="0" ref="D8:D13">B8/C8</f>
        <v>18</v>
      </c>
    </row>
    <row r="9" spans="1:8" ht="15" customHeight="1">
      <c r="A9" s="425" t="s">
        <v>73</v>
      </c>
      <c r="B9" s="164">
        <v>15416</v>
      </c>
      <c r="C9" s="165">
        <v>2315</v>
      </c>
      <c r="D9" s="426">
        <f t="shared" si="0"/>
        <v>6.659179265658747</v>
      </c>
      <c r="H9" s="2" t="s">
        <v>222</v>
      </c>
    </row>
    <row r="10" spans="1:4" ht="15" customHeight="1">
      <c r="A10" s="428" t="s">
        <v>79</v>
      </c>
      <c r="B10" s="166">
        <v>15416</v>
      </c>
      <c r="C10" s="167">
        <v>2315</v>
      </c>
      <c r="D10" s="429">
        <f t="shared" si="0"/>
        <v>6.659179265658747</v>
      </c>
    </row>
    <row r="11" spans="1:4" ht="15" customHeight="1">
      <c r="A11" s="425" t="s">
        <v>74</v>
      </c>
      <c r="B11" s="164">
        <v>13572</v>
      </c>
      <c r="C11" s="90"/>
      <c r="D11" s="427"/>
    </row>
    <row r="12" spans="1:4" ht="15" customHeight="1">
      <c r="A12" s="425" t="s">
        <v>75</v>
      </c>
      <c r="B12" s="164">
        <v>1089</v>
      </c>
      <c r="C12" s="90"/>
      <c r="D12" s="427"/>
    </row>
    <row r="13" spans="1:4" ht="27.75" customHeight="1">
      <c r="A13" s="425" t="s">
        <v>76</v>
      </c>
      <c r="B13" s="164">
        <v>9913</v>
      </c>
      <c r="C13" s="165">
        <v>143</v>
      </c>
      <c r="D13" s="426">
        <f t="shared" si="0"/>
        <v>69.32167832167832</v>
      </c>
    </row>
    <row r="14" spans="1:4" ht="15" customHeight="1">
      <c r="A14" s="425" t="s">
        <v>77</v>
      </c>
      <c r="B14" s="164">
        <v>14523</v>
      </c>
      <c r="C14" s="90"/>
      <c r="D14" s="427"/>
    </row>
    <row r="15" spans="1:4" ht="15" customHeight="1">
      <c r="A15" s="397" t="s">
        <v>4</v>
      </c>
      <c r="B15" s="430">
        <f>SUM(B4:B9,B11:B14)</f>
        <v>63919</v>
      </c>
      <c r="C15" s="398"/>
      <c r="D15" s="430"/>
    </row>
    <row r="16" spans="1:4" ht="15" customHeight="1">
      <c r="A16" s="134"/>
      <c r="B16" s="134"/>
      <c r="C16" s="134"/>
      <c r="D16" s="134"/>
    </row>
    <row r="17" spans="1:4" ht="15" customHeight="1">
      <c r="A17" s="168"/>
      <c r="B17" s="168"/>
      <c r="C17" s="134"/>
      <c r="D17" s="134"/>
    </row>
    <row r="18" spans="1:4" ht="39" customHeight="1">
      <c r="A18" s="544"/>
      <c r="B18" s="544"/>
      <c r="C18" s="544"/>
      <c r="D18" s="544"/>
    </row>
    <row r="19" spans="1:4" ht="30" customHeight="1">
      <c r="A19" s="544"/>
      <c r="B19" s="544"/>
      <c r="C19" s="544"/>
      <c r="D19" s="544"/>
    </row>
    <row r="20" spans="1:4" ht="38.25" customHeight="1">
      <c r="A20" s="544"/>
      <c r="B20" s="544"/>
      <c r="C20" s="544"/>
      <c r="D20" s="544"/>
    </row>
    <row r="21" ht="15" customHeight="1"/>
    <row r="22" ht="15" customHeight="1"/>
    <row r="23" ht="15" customHeight="1"/>
    <row r="24" ht="15" customHeight="1"/>
    <row r="25" ht="15" customHeight="1"/>
  </sheetData>
  <mergeCells count="4">
    <mergeCell ref="A1:D1"/>
    <mergeCell ref="A18:D18"/>
    <mergeCell ref="A20:D20"/>
    <mergeCell ref="A19:D19"/>
  </mergeCells>
  <printOptions/>
  <pageMargins left="0.7086614173228347" right="0.7086614173228347" top="0.7480314960629921" bottom="0.7480314960629921" header="0.31496062992125984" footer="0.31496062992125984"/>
  <pageSetup firstPageNumber="82" useFirstPageNumber="1" fitToHeight="1" fitToWidth="1" horizontalDpi="600" verticalDpi="600" orientation="landscape" paperSize="9" scale="82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 topLeftCell="A109">
      <selection activeCell="S124" sqref="S124"/>
    </sheetView>
  </sheetViews>
  <sheetFormatPr defaultColWidth="9.140625" defaultRowHeight="15"/>
  <cols>
    <col min="1" max="1" width="29.8515625" style="160" customWidth="1"/>
    <col min="2" max="2" width="10.421875" style="176" customWidth="1"/>
    <col min="3" max="3" width="8.28125" style="159" customWidth="1"/>
    <col min="4" max="4" width="6.8515625" style="159" customWidth="1"/>
    <col min="5" max="5" width="8.57421875" style="159" customWidth="1"/>
    <col min="6" max="6" width="7.421875" style="159" customWidth="1"/>
    <col min="7" max="7" width="8.7109375" style="159" customWidth="1"/>
    <col min="8" max="8" width="7.00390625" style="159" customWidth="1"/>
    <col min="9" max="9" width="9.140625" style="159" customWidth="1"/>
    <col min="10" max="10" width="18.00390625" style="159" customWidth="1"/>
    <col min="11" max="11" width="9.140625" style="159" customWidth="1"/>
    <col min="12" max="16384" width="9.140625" style="1" customWidth="1"/>
  </cols>
  <sheetData>
    <row r="1" spans="1:11" ht="25.5" customHeight="1">
      <c r="A1" s="559" t="s">
        <v>380</v>
      </c>
      <c r="B1" s="477"/>
      <c r="C1" s="477"/>
      <c r="D1" s="477"/>
      <c r="E1" s="477"/>
      <c r="F1" s="477"/>
      <c r="G1" s="477"/>
      <c r="H1" s="477"/>
      <c r="I1" s="477"/>
      <c r="J1" s="478"/>
      <c r="K1" s="479"/>
    </row>
    <row r="2" spans="1:11" s="5" customFormat="1" ht="38.25" customHeight="1">
      <c r="A2" s="484" t="s">
        <v>229</v>
      </c>
      <c r="B2" s="486"/>
      <c r="C2" s="516" t="s">
        <v>0</v>
      </c>
      <c r="D2" s="516"/>
      <c r="E2" s="516" t="s">
        <v>2</v>
      </c>
      <c r="F2" s="516"/>
      <c r="G2" s="516" t="s">
        <v>1</v>
      </c>
      <c r="H2" s="516"/>
      <c r="I2" s="537" t="s">
        <v>3</v>
      </c>
      <c r="J2" s="538"/>
      <c r="K2" s="104" t="s">
        <v>4</v>
      </c>
    </row>
    <row r="3" spans="1:11" s="5" customFormat="1" ht="13.5" thickBot="1">
      <c r="A3" s="485"/>
      <c r="B3" s="487"/>
      <c r="C3" s="105" t="s">
        <v>21</v>
      </c>
      <c r="D3" s="105" t="s">
        <v>22</v>
      </c>
      <c r="E3" s="105" t="s">
        <v>21</v>
      </c>
      <c r="F3" s="105" t="s">
        <v>22</v>
      </c>
      <c r="G3" s="105" t="s">
        <v>21</v>
      </c>
      <c r="H3" s="105" t="s">
        <v>22</v>
      </c>
      <c r="I3" s="106" t="s">
        <v>21</v>
      </c>
      <c r="J3" s="106" t="s">
        <v>22</v>
      </c>
      <c r="K3" s="107"/>
    </row>
    <row r="4" spans="1:11" s="5" customFormat="1" ht="15">
      <c r="A4" s="531" t="s">
        <v>218</v>
      </c>
      <c r="B4" s="532"/>
      <c r="C4" s="532"/>
      <c r="D4" s="532"/>
      <c r="E4" s="532"/>
      <c r="F4" s="532"/>
      <c r="G4" s="532"/>
      <c r="H4" s="532"/>
      <c r="I4" s="532"/>
      <c r="J4" s="532"/>
      <c r="K4" s="533"/>
    </row>
    <row r="5" spans="1:11" s="5" customFormat="1" ht="25.5">
      <c r="A5" s="170" t="s">
        <v>10</v>
      </c>
      <c r="B5" s="171" t="s">
        <v>9</v>
      </c>
      <c r="C5" s="560"/>
      <c r="D5" s="561"/>
      <c r="E5" s="561"/>
      <c r="F5" s="561"/>
      <c r="G5" s="561"/>
      <c r="H5" s="561"/>
      <c r="I5" s="561"/>
      <c r="J5" s="561"/>
      <c r="K5" s="562"/>
    </row>
    <row r="6" spans="1:11" s="5" customFormat="1" ht="15" customHeight="1">
      <c r="A6" s="78" t="s">
        <v>5</v>
      </c>
      <c r="B6" s="91" t="s">
        <v>8</v>
      </c>
      <c r="C6" s="92"/>
      <c r="D6" s="92"/>
      <c r="E6" s="92"/>
      <c r="F6" s="92"/>
      <c r="G6" s="92"/>
      <c r="H6" s="92"/>
      <c r="I6" s="108"/>
      <c r="J6" s="109"/>
      <c r="K6" s="93">
        <f>SUM(C6:J6)</f>
        <v>0</v>
      </c>
    </row>
    <row r="7" spans="1:11" s="5" customFormat="1" ht="15" customHeight="1">
      <c r="A7" s="78" t="s">
        <v>11</v>
      </c>
      <c r="B7" s="94" t="s">
        <v>6</v>
      </c>
      <c r="C7" s="92"/>
      <c r="D7" s="92"/>
      <c r="E7" s="92"/>
      <c r="F7" s="92"/>
      <c r="G7" s="92"/>
      <c r="H7" s="92"/>
      <c r="I7" s="108"/>
      <c r="J7" s="109"/>
      <c r="K7" s="93">
        <f aca="true" t="shared" si="0" ref="K7:K18">SUM(C7:J7)</f>
        <v>0</v>
      </c>
    </row>
    <row r="8" spans="1:11" s="5" customFormat="1" ht="15" customHeight="1">
      <c r="A8" s="78" t="s">
        <v>12</v>
      </c>
      <c r="B8" s="94">
        <v>41.43</v>
      </c>
      <c r="C8" s="92"/>
      <c r="D8" s="92"/>
      <c r="E8" s="92"/>
      <c r="F8" s="92"/>
      <c r="G8" s="92"/>
      <c r="H8" s="92"/>
      <c r="I8" s="108"/>
      <c r="J8" s="109"/>
      <c r="K8" s="93">
        <f t="shared" si="0"/>
        <v>0</v>
      </c>
    </row>
    <row r="9" spans="1:11" s="5" customFormat="1" ht="24.95" customHeight="1">
      <c r="A9" s="78" t="s">
        <v>374</v>
      </c>
      <c r="B9" s="94" t="s">
        <v>7</v>
      </c>
      <c r="C9" s="92"/>
      <c r="D9" s="92"/>
      <c r="E9" s="92"/>
      <c r="F9" s="92"/>
      <c r="G9" s="92"/>
      <c r="H9" s="92"/>
      <c r="I9" s="108"/>
      <c r="J9" s="109"/>
      <c r="K9" s="93">
        <f t="shared" si="0"/>
        <v>0</v>
      </c>
    </row>
    <row r="10" spans="1:11" s="5" customFormat="1" ht="15" customHeight="1">
      <c r="A10" s="78" t="s">
        <v>14</v>
      </c>
      <c r="B10" s="94" t="s">
        <v>20</v>
      </c>
      <c r="C10" s="92">
        <v>50</v>
      </c>
      <c r="D10" s="92">
        <v>25</v>
      </c>
      <c r="E10" s="92">
        <v>0</v>
      </c>
      <c r="F10" s="92">
        <v>0</v>
      </c>
      <c r="G10" s="92">
        <v>0</v>
      </c>
      <c r="H10" s="92">
        <v>0</v>
      </c>
      <c r="I10" s="108">
        <v>0</v>
      </c>
      <c r="J10" s="109">
        <v>0</v>
      </c>
      <c r="K10" s="93">
        <f t="shared" si="0"/>
        <v>75</v>
      </c>
    </row>
    <row r="11" spans="1:11" s="5" customFormat="1" ht="15" customHeight="1">
      <c r="A11" s="78" t="s">
        <v>15</v>
      </c>
      <c r="B11" s="94">
        <v>62.65</v>
      </c>
      <c r="C11" s="92">
        <v>115</v>
      </c>
      <c r="D11" s="92">
        <v>44</v>
      </c>
      <c r="E11" s="92">
        <v>0</v>
      </c>
      <c r="F11" s="92">
        <v>0</v>
      </c>
      <c r="G11" s="92">
        <v>86</v>
      </c>
      <c r="H11" s="92">
        <v>0</v>
      </c>
      <c r="I11" s="108">
        <v>0</v>
      </c>
      <c r="J11" s="109">
        <v>0</v>
      </c>
      <c r="K11" s="93">
        <f t="shared" si="0"/>
        <v>245</v>
      </c>
    </row>
    <row r="12" spans="1:11" s="5" customFormat="1" ht="25.5" customHeight="1">
      <c r="A12" s="78" t="s">
        <v>16</v>
      </c>
      <c r="B12" s="94">
        <v>68</v>
      </c>
      <c r="C12" s="92"/>
      <c r="D12" s="92"/>
      <c r="E12" s="92"/>
      <c r="F12" s="92"/>
      <c r="G12" s="92"/>
      <c r="H12" s="92"/>
      <c r="I12" s="108"/>
      <c r="J12" s="109"/>
      <c r="K12" s="93">
        <f t="shared" si="0"/>
        <v>0</v>
      </c>
    </row>
    <row r="13" spans="1:11" s="5" customFormat="1" ht="23.25" customHeight="1">
      <c r="A13" s="78" t="s">
        <v>17</v>
      </c>
      <c r="B13" s="94">
        <v>74.75</v>
      </c>
      <c r="C13" s="92"/>
      <c r="D13" s="92"/>
      <c r="E13" s="92"/>
      <c r="F13" s="92"/>
      <c r="G13" s="92"/>
      <c r="H13" s="92"/>
      <c r="I13" s="108"/>
      <c r="J13" s="109"/>
      <c r="K13" s="93">
        <f t="shared" si="0"/>
        <v>0</v>
      </c>
    </row>
    <row r="14" spans="1:11" s="5" customFormat="1" ht="15" customHeight="1">
      <c r="A14" s="78" t="s">
        <v>18</v>
      </c>
      <c r="B14" s="94">
        <v>77</v>
      </c>
      <c r="C14" s="92"/>
      <c r="D14" s="92"/>
      <c r="E14" s="92"/>
      <c r="F14" s="92"/>
      <c r="G14" s="92"/>
      <c r="H14" s="92"/>
      <c r="I14" s="108"/>
      <c r="J14" s="109"/>
      <c r="K14" s="93">
        <f t="shared" si="0"/>
        <v>0</v>
      </c>
    </row>
    <row r="15" spans="1:11" s="5" customFormat="1" ht="15" customHeight="1">
      <c r="A15" s="78" t="s">
        <v>19</v>
      </c>
      <c r="B15" s="94">
        <v>81.82</v>
      </c>
      <c r="C15" s="92"/>
      <c r="D15" s="92"/>
      <c r="E15" s="92"/>
      <c r="F15" s="92"/>
      <c r="G15" s="92"/>
      <c r="H15" s="92"/>
      <c r="I15" s="108"/>
      <c r="J15" s="109"/>
      <c r="K15" s="93">
        <f t="shared" si="0"/>
        <v>0</v>
      </c>
    </row>
    <row r="16" spans="1:11" s="5" customFormat="1" ht="15">
      <c r="A16" s="110" t="s">
        <v>106</v>
      </c>
      <c r="B16" s="111" t="s">
        <v>107</v>
      </c>
      <c r="C16" s="102">
        <f>SUM(C6:C15)</f>
        <v>165</v>
      </c>
      <c r="D16" s="102">
        <f aca="true" t="shared" si="1" ref="D16:J16">SUM(D6:D15)</f>
        <v>69</v>
      </c>
      <c r="E16" s="102">
        <f t="shared" si="1"/>
        <v>0</v>
      </c>
      <c r="F16" s="102">
        <f t="shared" si="1"/>
        <v>0</v>
      </c>
      <c r="G16" s="102">
        <f t="shared" si="1"/>
        <v>86</v>
      </c>
      <c r="H16" s="102">
        <f t="shared" si="1"/>
        <v>0</v>
      </c>
      <c r="I16" s="102">
        <f t="shared" si="1"/>
        <v>0</v>
      </c>
      <c r="J16" s="102">
        <f t="shared" si="1"/>
        <v>0</v>
      </c>
      <c r="K16" s="93">
        <f>SUM(K6:K15)</f>
        <v>320</v>
      </c>
    </row>
    <row r="17" spans="1:11" s="5" customFormat="1" ht="15" customHeight="1">
      <c r="A17" s="113" t="s">
        <v>338</v>
      </c>
      <c r="B17" s="114" t="s">
        <v>107</v>
      </c>
      <c r="C17" s="108">
        <v>131</v>
      </c>
      <c r="D17" s="108">
        <v>51</v>
      </c>
      <c r="E17" s="108">
        <v>0</v>
      </c>
      <c r="F17" s="108">
        <v>0</v>
      </c>
      <c r="G17" s="108">
        <v>56</v>
      </c>
      <c r="H17" s="108">
        <v>0</v>
      </c>
      <c r="I17" s="108">
        <v>0</v>
      </c>
      <c r="J17" s="108">
        <v>0</v>
      </c>
      <c r="K17" s="115">
        <f t="shared" si="0"/>
        <v>238</v>
      </c>
    </row>
    <row r="18" spans="1:11" s="5" customFormat="1" ht="15" customHeight="1">
      <c r="A18" s="113" t="s">
        <v>339</v>
      </c>
      <c r="B18" s="114" t="s">
        <v>107</v>
      </c>
      <c r="C18" s="108">
        <v>1</v>
      </c>
      <c r="D18" s="108">
        <v>3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15">
        <f t="shared" si="0"/>
        <v>4</v>
      </c>
    </row>
    <row r="19" spans="1:11" s="5" customFormat="1" ht="15">
      <c r="A19" s="534" t="s">
        <v>219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6"/>
    </row>
    <row r="20" spans="1:11" s="2" customFormat="1" ht="25.5">
      <c r="A20" s="170" t="s">
        <v>10</v>
      </c>
      <c r="B20" s="171" t="s">
        <v>9</v>
      </c>
      <c r="C20" s="172"/>
      <c r="D20" s="173"/>
      <c r="E20" s="173"/>
      <c r="F20" s="173"/>
      <c r="G20" s="173"/>
      <c r="H20" s="173"/>
      <c r="I20" s="173"/>
      <c r="J20" s="173"/>
      <c r="K20" s="174"/>
    </row>
    <row r="21" spans="1:11" ht="15" customHeight="1">
      <c r="A21" s="78" t="s">
        <v>5</v>
      </c>
      <c r="B21" s="91" t="s">
        <v>8</v>
      </c>
      <c r="C21" s="92"/>
      <c r="D21" s="92"/>
      <c r="E21" s="92"/>
      <c r="F21" s="92"/>
      <c r="G21" s="92"/>
      <c r="H21" s="92"/>
      <c r="I21" s="108"/>
      <c r="J21" s="109"/>
      <c r="K21" s="93">
        <f>SUM(C21:J21)</f>
        <v>0</v>
      </c>
    </row>
    <row r="22" spans="1:11" ht="15" customHeight="1">
      <c r="A22" s="78" t="s">
        <v>11</v>
      </c>
      <c r="B22" s="94" t="s">
        <v>6</v>
      </c>
      <c r="C22" s="92">
        <v>18</v>
      </c>
      <c r="D22" s="92">
        <v>21</v>
      </c>
      <c r="E22" s="92">
        <v>0</v>
      </c>
      <c r="F22" s="92">
        <v>0</v>
      </c>
      <c r="G22" s="92">
        <v>8</v>
      </c>
      <c r="H22" s="92">
        <v>9</v>
      </c>
      <c r="I22" s="108">
        <v>0</v>
      </c>
      <c r="J22" s="109">
        <v>1</v>
      </c>
      <c r="K22" s="93">
        <f aca="true" t="shared" si="2" ref="K22:K33">SUM(C22:J22)</f>
        <v>57</v>
      </c>
    </row>
    <row r="23" spans="1:11" ht="15" customHeight="1">
      <c r="A23" s="78" t="s">
        <v>12</v>
      </c>
      <c r="B23" s="94">
        <v>41.43</v>
      </c>
      <c r="C23" s="92"/>
      <c r="D23" s="92"/>
      <c r="E23" s="92"/>
      <c r="F23" s="92"/>
      <c r="G23" s="92"/>
      <c r="H23" s="92"/>
      <c r="I23" s="108"/>
      <c r="J23" s="109"/>
      <c r="K23" s="93">
        <f t="shared" si="2"/>
        <v>0</v>
      </c>
    </row>
    <row r="24" spans="1:11" ht="25.5">
      <c r="A24" s="78" t="s">
        <v>374</v>
      </c>
      <c r="B24" s="94" t="s">
        <v>7</v>
      </c>
      <c r="C24" s="92"/>
      <c r="D24" s="92"/>
      <c r="E24" s="92"/>
      <c r="F24" s="92"/>
      <c r="G24" s="92"/>
      <c r="H24" s="92"/>
      <c r="I24" s="108"/>
      <c r="J24" s="109"/>
      <c r="K24" s="93">
        <f t="shared" si="2"/>
        <v>0</v>
      </c>
    </row>
    <row r="25" spans="1:11" ht="15" customHeight="1">
      <c r="A25" s="78" t="s">
        <v>14</v>
      </c>
      <c r="B25" s="94" t="s">
        <v>20</v>
      </c>
      <c r="C25" s="92"/>
      <c r="D25" s="92"/>
      <c r="E25" s="92"/>
      <c r="F25" s="92"/>
      <c r="G25" s="92"/>
      <c r="H25" s="92"/>
      <c r="I25" s="108"/>
      <c r="J25" s="109"/>
      <c r="K25" s="93">
        <f t="shared" si="2"/>
        <v>0</v>
      </c>
    </row>
    <row r="26" spans="1:11" ht="15" customHeight="1">
      <c r="A26" s="78" t="s">
        <v>15</v>
      </c>
      <c r="B26" s="94">
        <v>62.65</v>
      </c>
      <c r="C26" s="92"/>
      <c r="D26" s="92"/>
      <c r="E26" s="92"/>
      <c r="F26" s="92"/>
      <c r="G26" s="92"/>
      <c r="H26" s="92"/>
      <c r="I26" s="108"/>
      <c r="J26" s="109"/>
      <c r="K26" s="93">
        <f t="shared" si="2"/>
        <v>0</v>
      </c>
    </row>
    <row r="27" spans="1:11" ht="25.5">
      <c r="A27" s="78" t="s">
        <v>16</v>
      </c>
      <c r="B27" s="94">
        <v>68</v>
      </c>
      <c r="C27" s="92"/>
      <c r="D27" s="92"/>
      <c r="E27" s="92"/>
      <c r="F27" s="92"/>
      <c r="G27" s="92"/>
      <c r="H27" s="92"/>
      <c r="I27" s="108"/>
      <c r="J27" s="109"/>
      <c r="K27" s="93">
        <f t="shared" si="2"/>
        <v>0</v>
      </c>
    </row>
    <row r="28" spans="1:11" ht="25.5">
      <c r="A28" s="78" t="s">
        <v>17</v>
      </c>
      <c r="B28" s="94">
        <v>74.75</v>
      </c>
      <c r="C28" s="92"/>
      <c r="D28" s="92"/>
      <c r="E28" s="92"/>
      <c r="F28" s="92"/>
      <c r="G28" s="92"/>
      <c r="H28" s="92"/>
      <c r="I28" s="108"/>
      <c r="J28" s="109"/>
      <c r="K28" s="93">
        <f t="shared" si="2"/>
        <v>0</v>
      </c>
    </row>
    <row r="29" spans="1:11" ht="15" customHeight="1">
      <c r="A29" s="78" t="s">
        <v>18</v>
      </c>
      <c r="B29" s="94">
        <v>77</v>
      </c>
      <c r="C29" s="92"/>
      <c r="D29" s="92"/>
      <c r="E29" s="92"/>
      <c r="F29" s="92"/>
      <c r="G29" s="92"/>
      <c r="H29" s="92"/>
      <c r="I29" s="108"/>
      <c r="J29" s="109"/>
      <c r="K29" s="93">
        <f t="shared" si="2"/>
        <v>0</v>
      </c>
    </row>
    <row r="30" spans="1:11" ht="15" customHeight="1">
      <c r="A30" s="78" t="s">
        <v>19</v>
      </c>
      <c r="B30" s="94">
        <v>81.82</v>
      </c>
      <c r="C30" s="92"/>
      <c r="D30" s="92"/>
      <c r="E30" s="92"/>
      <c r="F30" s="92"/>
      <c r="G30" s="92"/>
      <c r="H30" s="92"/>
      <c r="I30" s="108"/>
      <c r="J30" s="109"/>
      <c r="K30" s="121">
        <f t="shared" si="2"/>
        <v>0</v>
      </c>
    </row>
    <row r="31" spans="1:11" ht="15">
      <c r="A31" s="110" t="s">
        <v>106</v>
      </c>
      <c r="B31" s="111" t="s">
        <v>107</v>
      </c>
      <c r="C31" s="102">
        <f>SUM(C21:C30)</f>
        <v>18</v>
      </c>
      <c r="D31" s="102">
        <f aca="true" t="shared" si="3" ref="D31:J31">SUM(D21:D30)</f>
        <v>21</v>
      </c>
      <c r="E31" s="102">
        <f t="shared" si="3"/>
        <v>0</v>
      </c>
      <c r="F31" s="102">
        <f t="shared" si="3"/>
        <v>0</v>
      </c>
      <c r="G31" s="102">
        <f t="shared" si="3"/>
        <v>8</v>
      </c>
      <c r="H31" s="102">
        <f t="shared" si="3"/>
        <v>9</v>
      </c>
      <c r="I31" s="102">
        <f t="shared" si="3"/>
        <v>0</v>
      </c>
      <c r="J31" s="102">
        <f t="shared" si="3"/>
        <v>1</v>
      </c>
      <c r="K31" s="121">
        <f>SUM(K21:K30)</f>
        <v>57</v>
      </c>
    </row>
    <row r="32" spans="1:11" ht="15" customHeight="1">
      <c r="A32" s="113" t="s">
        <v>340</v>
      </c>
      <c r="B32" s="114" t="s">
        <v>107</v>
      </c>
      <c r="C32" s="108">
        <v>5</v>
      </c>
      <c r="D32" s="108">
        <v>5</v>
      </c>
      <c r="E32" s="108">
        <v>0</v>
      </c>
      <c r="F32" s="108">
        <v>0</v>
      </c>
      <c r="G32" s="108">
        <v>0</v>
      </c>
      <c r="H32" s="108">
        <v>1</v>
      </c>
      <c r="I32" s="108">
        <v>0</v>
      </c>
      <c r="J32" s="108">
        <v>1</v>
      </c>
      <c r="K32" s="93">
        <f t="shared" si="2"/>
        <v>12</v>
      </c>
    </row>
    <row r="33" spans="1:11" ht="15" customHeight="1">
      <c r="A33" s="113" t="s">
        <v>341</v>
      </c>
      <c r="B33" s="114" t="s">
        <v>107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93">
        <f t="shared" si="2"/>
        <v>0</v>
      </c>
    </row>
    <row r="34" spans="1:11" ht="15" customHeight="1">
      <c r="A34" s="534" t="s">
        <v>220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6"/>
    </row>
    <row r="35" spans="1:11" ht="25.5">
      <c r="A35" s="170" t="s">
        <v>10</v>
      </c>
      <c r="B35" s="171" t="s">
        <v>9</v>
      </c>
      <c r="C35" s="560"/>
      <c r="D35" s="561"/>
      <c r="E35" s="561"/>
      <c r="F35" s="561"/>
      <c r="G35" s="561"/>
      <c r="H35" s="561"/>
      <c r="I35" s="561"/>
      <c r="J35" s="561"/>
      <c r="K35" s="562"/>
    </row>
    <row r="36" spans="1:11" ht="15" customHeight="1">
      <c r="A36" s="78" t="s">
        <v>5</v>
      </c>
      <c r="B36" s="91" t="s">
        <v>8</v>
      </c>
      <c r="C36" s="92"/>
      <c r="D36" s="92"/>
      <c r="E36" s="92"/>
      <c r="F36" s="92"/>
      <c r="G36" s="92"/>
      <c r="H36" s="92"/>
      <c r="I36" s="108"/>
      <c r="J36" s="109"/>
      <c r="K36" s="93">
        <f>SUM(C36:J36)</f>
        <v>0</v>
      </c>
    </row>
    <row r="37" spans="1:11" ht="15" customHeight="1">
      <c r="A37" s="78" t="s">
        <v>11</v>
      </c>
      <c r="B37" s="94" t="s">
        <v>6</v>
      </c>
      <c r="C37" s="92"/>
      <c r="D37" s="92"/>
      <c r="E37" s="92"/>
      <c r="F37" s="92"/>
      <c r="G37" s="92"/>
      <c r="H37" s="92"/>
      <c r="I37" s="108"/>
      <c r="J37" s="109"/>
      <c r="K37" s="93">
        <f aca="true" t="shared" si="4" ref="K37:K45">SUM(C37:J37)</f>
        <v>0</v>
      </c>
    </row>
    <row r="38" spans="1:11" ht="15" customHeight="1">
      <c r="A38" s="78" t="s">
        <v>12</v>
      </c>
      <c r="B38" s="94">
        <v>41.43</v>
      </c>
      <c r="C38" s="92"/>
      <c r="D38" s="92"/>
      <c r="E38" s="92"/>
      <c r="F38" s="92"/>
      <c r="G38" s="92"/>
      <c r="H38" s="92"/>
      <c r="I38" s="108"/>
      <c r="J38" s="109"/>
      <c r="K38" s="93">
        <f t="shared" si="4"/>
        <v>0</v>
      </c>
    </row>
    <row r="39" spans="1:11" ht="23.25" customHeight="1">
      <c r="A39" s="78" t="s">
        <v>13</v>
      </c>
      <c r="B39" s="94" t="s">
        <v>7</v>
      </c>
      <c r="C39" s="92"/>
      <c r="D39" s="92"/>
      <c r="E39" s="92"/>
      <c r="F39" s="92"/>
      <c r="G39" s="92"/>
      <c r="H39" s="92"/>
      <c r="I39" s="108"/>
      <c r="J39" s="109"/>
      <c r="K39" s="93">
        <f t="shared" si="4"/>
        <v>0</v>
      </c>
    </row>
    <row r="40" spans="1:11" ht="15" customHeight="1">
      <c r="A40" s="78" t="s">
        <v>14</v>
      </c>
      <c r="B40" s="94" t="s">
        <v>20</v>
      </c>
      <c r="C40" s="92"/>
      <c r="D40" s="92"/>
      <c r="E40" s="92"/>
      <c r="F40" s="92"/>
      <c r="G40" s="92"/>
      <c r="H40" s="92"/>
      <c r="I40" s="108"/>
      <c r="J40" s="109"/>
      <c r="K40" s="93">
        <f t="shared" si="4"/>
        <v>0</v>
      </c>
    </row>
    <row r="41" spans="1:11" ht="15" customHeight="1">
      <c r="A41" s="78" t="s">
        <v>15</v>
      </c>
      <c r="B41" s="94">
        <v>62.65</v>
      </c>
      <c r="C41" s="92"/>
      <c r="D41" s="92"/>
      <c r="E41" s="92"/>
      <c r="F41" s="92"/>
      <c r="G41" s="92"/>
      <c r="H41" s="92"/>
      <c r="I41" s="108"/>
      <c r="J41" s="109"/>
      <c r="K41" s="93">
        <f t="shared" si="4"/>
        <v>0</v>
      </c>
    </row>
    <row r="42" spans="1:11" ht="26.25" customHeight="1">
      <c r="A42" s="78" t="s">
        <v>16</v>
      </c>
      <c r="B42" s="94">
        <v>68</v>
      </c>
      <c r="C42" s="92"/>
      <c r="D42" s="92"/>
      <c r="E42" s="92"/>
      <c r="F42" s="92"/>
      <c r="G42" s="92"/>
      <c r="H42" s="92"/>
      <c r="I42" s="108"/>
      <c r="J42" s="109"/>
      <c r="K42" s="93">
        <f t="shared" si="4"/>
        <v>0</v>
      </c>
    </row>
    <row r="43" spans="1:11" ht="25.5" customHeight="1">
      <c r="A43" s="78" t="s">
        <v>17</v>
      </c>
      <c r="B43" s="94">
        <v>74.75</v>
      </c>
      <c r="C43" s="92"/>
      <c r="D43" s="92"/>
      <c r="E43" s="92"/>
      <c r="F43" s="92"/>
      <c r="G43" s="92"/>
      <c r="H43" s="92"/>
      <c r="I43" s="108"/>
      <c r="J43" s="109"/>
      <c r="K43" s="93">
        <f t="shared" si="4"/>
        <v>0</v>
      </c>
    </row>
    <row r="44" spans="1:11" ht="15" customHeight="1">
      <c r="A44" s="78" t="s">
        <v>18</v>
      </c>
      <c r="B44" s="94">
        <v>77</v>
      </c>
      <c r="C44" s="92"/>
      <c r="D44" s="92"/>
      <c r="E44" s="92"/>
      <c r="F44" s="92"/>
      <c r="G44" s="92"/>
      <c r="H44" s="92"/>
      <c r="I44" s="108"/>
      <c r="J44" s="109"/>
      <c r="K44" s="93">
        <f t="shared" si="4"/>
        <v>0</v>
      </c>
    </row>
    <row r="45" spans="1:11" ht="15" customHeight="1">
      <c r="A45" s="78" t="s">
        <v>19</v>
      </c>
      <c r="B45" s="94">
        <v>81.82</v>
      </c>
      <c r="C45" s="92">
        <v>51</v>
      </c>
      <c r="D45" s="92">
        <v>0</v>
      </c>
      <c r="E45" s="92">
        <v>0</v>
      </c>
      <c r="F45" s="92">
        <v>0</v>
      </c>
      <c r="G45" s="92">
        <v>59</v>
      </c>
      <c r="H45" s="92">
        <v>0</v>
      </c>
      <c r="I45" s="108">
        <v>0</v>
      </c>
      <c r="J45" s="109">
        <v>13</v>
      </c>
      <c r="K45" s="93">
        <f t="shared" si="4"/>
        <v>123</v>
      </c>
    </row>
    <row r="46" spans="1:11" ht="15">
      <c r="A46" s="110" t="s">
        <v>106</v>
      </c>
      <c r="B46" s="111" t="s">
        <v>107</v>
      </c>
      <c r="C46" s="102">
        <f>SUM(C36:C45)</f>
        <v>51</v>
      </c>
      <c r="D46" s="102">
        <f aca="true" t="shared" si="5" ref="D46:J46">SUM(D36:D45)</f>
        <v>0</v>
      </c>
      <c r="E46" s="102">
        <f t="shared" si="5"/>
        <v>0</v>
      </c>
      <c r="F46" s="102">
        <f t="shared" si="5"/>
        <v>0</v>
      </c>
      <c r="G46" s="102">
        <f t="shared" si="5"/>
        <v>59</v>
      </c>
      <c r="H46" s="102">
        <f t="shared" si="5"/>
        <v>0</v>
      </c>
      <c r="I46" s="102">
        <f t="shared" si="5"/>
        <v>0</v>
      </c>
      <c r="J46" s="102">
        <f t="shared" si="5"/>
        <v>13</v>
      </c>
      <c r="K46" s="93">
        <f>SUM(K36:K45)</f>
        <v>123</v>
      </c>
    </row>
    <row r="47" spans="1:11" ht="15">
      <c r="A47" s="113" t="s">
        <v>342</v>
      </c>
      <c r="B47" s="114" t="s">
        <v>107</v>
      </c>
      <c r="C47" s="108">
        <v>30</v>
      </c>
      <c r="D47" s="108">
        <v>0</v>
      </c>
      <c r="E47" s="108">
        <v>0</v>
      </c>
      <c r="F47" s="108">
        <v>0</v>
      </c>
      <c r="G47" s="108">
        <v>45</v>
      </c>
      <c r="H47" s="108">
        <v>0</v>
      </c>
      <c r="I47" s="108">
        <v>0</v>
      </c>
      <c r="J47" s="108">
        <v>4</v>
      </c>
      <c r="K47" s="115">
        <f aca="true" t="shared" si="6" ref="K47:K48">SUM(C47:J47)</f>
        <v>79</v>
      </c>
    </row>
    <row r="48" spans="1:11" ht="15">
      <c r="A48" s="113" t="s">
        <v>343</v>
      </c>
      <c r="B48" s="114" t="s">
        <v>107</v>
      </c>
      <c r="C48" s="108">
        <v>1</v>
      </c>
      <c r="D48" s="108">
        <v>0</v>
      </c>
      <c r="E48" s="108">
        <v>0</v>
      </c>
      <c r="F48" s="108">
        <v>0</v>
      </c>
      <c r="G48" s="108">
        <v>7</v>
      </c>
      <c r="H48" s="108">
        <v>0</v>
      </c>
      <c r="I48" s="108">
        <v>0</v>
      </c>
      <c r="J48" s="108">
        <v>1</v>
      </c>
      <c r="K48" s="115">
        <f t="shared" si="6"/>
        <v>9</v>
      </c>
    </row>
    <row r="49" spans="1:11" ht="15">
      <c r="A49" s="534" t="s">
        <v>221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6"/>
    </row>
    <row r="50" spans="1:11" ht="25.5" customHeight="1">
      <c r="A50" s="170" t="s">
        <v>10</v>
      </c>
      <c r="B50" s="171" t="s">
        <v>9</v>
      </c>
      <c r="C50" s="172"/>
      <c r="D50" s="173"/>
      <c r="E50" s="173"/>
      <c r="F50" s="173"/>
      <c r="G50" s="173"/>
      <c r="H50" s="173"/>
      <c r="I50" s="173"/>
      <c r="J50" s="173"/>
      <c r="K50" s="174"/>
    </row>
    <row r="51" spans="1:11" ht="15" customHeight="1">
      <c r="A51" s="78" t="s">
        <v>5</v>
      </c>
      <c r="B51" s="91" t="s">
        <v>8</v>
      </c>
      <c r="C51" s="92"/>
      <c r="D51" s="92"/>
      <c r="E51" s="92"/>
      <c r="F51" s="92"/>
      <c r="G51" s="92"/>
      <c r="H51" s="92"/>
      <c r="I51" s="108"/>
      <c r="J51" s="109"/>
      <c r="K51" s="93">
        <f>SUM(C51:J51)</f>
        <v>0</v>
      </c>
    </row>
    <row r="52" spans="1:11" ht="15" customHeight="1">
      <c r="A52" s="78" t="s">
        <v>11</v>
      </c>
      <c r="B52" s="94" t="s">
        <v>6</v>
      </c>
      <c r="C52" s="92"/>
      <c r="D52" s="92"/>
      <c r="E52" s="92"/>
      <c r="F52" s="92"/>
      <c r="G52" s="92"/>
      <c r="H52" s="92"/>
      <c r="I52" s="108"/>
      <c r="J52" s="109"/>
      <c r="K52" s="93">
        <f aca="true" t="shared" si="7" ref="K52:K60">SUM(C52:J52)</f>
        <v>0</v>
      </c>
    </row>
    <row r="53" spans="1:11" ht="15" customHeight="1">
      <c r="A53" s="78" t="s">
        <v>12</v>
      </c>
      <c r="B53" s="94">
        <v>41.43</v>
      </c>
      <c r="C53" s="92"/>
      <c r="D53" s="92"/>
      <c r="E53" s="92"/>
      <c r="F53" s="92"/>
      <c r="G53" s="92"/>
      <c r="H53" s="92"/>
      <c r="I53" s="108"/>
      <c r="J53" s="109"/>
      <c r="K53" s="93">
        <f t="shared" si="7"/>
        <v>0</v>
      </c>
    </row>
    <row r="54" spans="1:11" ht="25.5">
      <c r="A54" s="78" t="s">
        <v>374</v>
      </c>
      <c r="B54" s="94" t="s">
        <v>7</v>
      </c>
      <c r="C54" s="92">
        <v>107</v>
      </c>
      <c r="D54" s="92">
        <v>41</v>
      </c>
      <c r="E54" s="92">
        <v>0</v>
      </c>
      <c r="F54" s="92">
        <v>0</v>
      </c>
      <c r="G54" s="92">
        <v>0</v>
      </c>
      <c r="H54" s="92">
        <v>0</v>
      </c>
      <c r="I54" s="108">
        <v>0</v>
      </c>
      <c r="J54" s="109">
        <v>0</v>
      </c>
      <c r="K54" s="93">
        <f t="shared" si="7"/>
        <v>148</v>
      </c>
    </row>
    <row r="55" spans="1:11" ht="15" customHeight="1">
      <c r="A55" s="78" t="s">
        <v>14</v>
      </c>
      <c r="B55" s="94" t="s">
        <v>20</v>
      </c>
      <c r="C55" s="92"/>
      <c r="D55" s="92"/>
      <c r="E55" s="92"/>
      <c r="F55" s="92"/>
      <c r="G55" s="92"/>
      <c r="H55" s="92"/>
      <c r="I55" s="108"/>
      <c r="J55" s="109"/>
      <c r="K55" s="93">
        <f t="shared" si="7"/>
        <v>0</v>
      </c>
    </row>
    <row r="56" spans="1:11" ht="15" customHeight="1">
      <c r="A56" s="78" t="s">
        <v>15</v>
      </c>
      <c r="B56" s="94">
        <v>62.65</v>
      </c>
      <c r="C56" s="92"/>
      <c r="D56" s="92"/>
      <c r="E56" s="92"/>
      <c r="F56" s="92"/>
      <c r="G56" s="92"/>
      <c r="H56" s="92"/>
      <c r="I56" s="108"/>
      <c r="J56" s="109"/>
      <c r="K56" s="93">
        <f t="shared" si="7"/>
        <v>0</v>
      </c>
    </row>
    <row r="57" spans="1:11" ht="25.5">
      <c r="A57" s="78" t="s">
        <v>16</v>
      </c>
      <c r="B57" s="94">
        <v>68</v>
      </c>
      <c r="C57" s="92"/>
      <c r="D57" s="92"/>
      <c r="E57" s="92"/>
      <c r="F57" s="92"/>
      <c r="G57" s="92"/>
      <c r="H57" s="92"/>
      <c r="I57" s="108"/>
      <c r="J57" s="109"/>
      <c r="K57" s="93">
        <f t="shared" si="7"/>
        <v>0</v>
      </c>
    </row>
    <row r="58" spans="1:11" ht="25.5">
      <c r="A58" s="78" t="s">
        <v>17</v>
      </c>
      <c r="B58" s="94">
        <v>74.75</v>
      </c>
      <c r="C58" s="92"/>
      <c r="D58" s="92"/>
      <c r="E58" s="92"/>
      <c r="F58" s="92"/>
      <c r="G58" s="92"/>
      <c r="H58" s="92"/>
      <c r="I58" s="108"/>
      <c r="J58" s="109"/>
      <c r="K58" s="93">
        <f t="shared" si="7"/>
        <v>0</v>
      </c>
    </row>
    <row r="59" spans="1:11" ht="15" customHeight="1">
      <c r="A59" s="78" t="s">
        <v>18</v>
      </c>
      <c r="B59" s="94">
        <v>77</v>
      </c>
      <c r="C59" s="92"/>
      <c r="D59" s="92"/>
      <c r="E59" s="92"/>
      <c r="F59" s="92"/>
      <c r="G59" s="92"/>
      <c r="H59" s="92"/>
      <c r="I59" s="108"/>
      <c r="J59" s="109"/>
      <c r="K59" s="93">
        <f t="shared" si="7"/>
        <v>0</v>
      </c>
    </row>
    <row r="60" spans="1:11" ht="15" customHeight="1">
      <c r="A60" s="78" t="s">
        <v>19</v>
      </c>
      <c r="B60" s="94">
        <v>81.82</v>
      </c>
      <c r="C60" s="92"/>
      <c r="D60" s="92"/>
      <c r="E60" s="92"/>
      <c r="F60" s="92"/>
      <c r="G60" s="92"/>
      <c r="H60" s="92"/>
      <c r="I60" s="108"/>
      <c r="J60" s="109"/>
      <c r="K60" s="121">
        <f t="shared" si="7"/>
        <v>0</v>
      </c>
    </row>
    <row r="61" spans="1:11" ht="15">
      <c r="A61" s="110" t="s">
        <v>106</v>
      </c>
      <c r="B61" s="111" t="s">
        <v>107</v>
      </c>
      <c r="C61" s="102">
        <f>SUM(C51:C60)</f>
        <v>107</v>
      </c>
      <c r="D61" s="102">
        <f aca="true" t="shared" si="8" ref="D61:J61">SUM(D51:D60)</f>
        <v>41</v>
      </c>
      <c r="E61" s="102">
        <f t="shared" si="8"/>
        <v>0</v>
      </c>
      <c r="F61" s="102">
        <f t="shared" si="8"/>
        <v>0</v>
      </c>
      <c r="G61" s="102">
        <f t="shared" si="8"/>
        <v>0</v>
      </c>
      <c r="H61" s="102">
        <f t="shared" si="8"/>
        <v>0</v>
      </c>
      <c r="I61" s="102">
        <f t="shared" si="8"/>
        <v>0</v>
      </c>
      <c r="J61" s="102">
        <f t="shared" si="8"/>
        <v>0</v>
      </c>
      <c r="K61" s="121">
        <f>SUM(K51:K60)</f>
        <v>148</v>
      </c>
    </row>
    <row r="62" spans="1:11" ht="15">
      <c r="A62" s="113" t="s">
        <v>344</v>
      </c>
      <c r="B62" s="114" t="s">
        <v>107</v>
      </c>
      <c r="C62" s="108">
        <v>96</v>
      </c>
      <c r="D62" s="108">
        <v>40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93">
        <f aca="true" t="shared" si="9" ref="K62:K63">SUM(C62:J62)</f>
        <v>136</v>
      </c>
    </row>
    <row r="63" spans="1:11" ht="15">
      <c r="A63" s="113" t="s">
        <v>345</v>
      </c>
      <c r="B63" s="114" t="s">
        <v>107</v>
      </c>
      <c r="C63" s="108">
        <v>2</v>
      </c>
      <c r="D63" s="108">
        <v>1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93">
        <f t="shared" si="9"/>
        <v>3</v>
      </c>
    </row>
    <row r="64" spans="1:11" ht="15">
      <c r="A64" s="534" t="s">
        <v>223</v>
      </c>
      <c r="B64" s="535"/>
      <c r="C64" s="535"/>
      <c r="D64" s="535"/>
      <c r="E64" s="535"/>
      <c r="F64" s="535"/>
      <c r="G64" s="535"/>
      <c r="H64" s="535"/>
      <c r="I64" s="535"/>
      <c r="J64" s="535"/>
      <c r="K64" s="536"/>
    </row>
    <row r="65" spans="1:11" ht="25.5">
      <c r="A65" s="170" t="s">
        <v>10</v>
      </c>
      <c r="B65" s="171" t="s">
        <v>9</v>
      </c>
      <c r="C65" s="560"/>
      <c r="D65" s="561"/>
      <c r="E65" s="561"/>
      <c r="F65" s="561"/>
      <c r="G65" s="561"/>
      <c r="H65" s="561"/>
      <c r="I65" s="561"/>
      <c r="J65" s="561"/>
      <c r="K65" s="562"/>
    </row>
    <row r="66" spans="1:11" ht="15" customHeight="1">
      <c r="A66" s="78" t="s">
        <v>5</v>
      </c>
      <c r="B66" s="91" t="s">
        <v>8</v>
      </c>
      <c r="C66" s="92">
        <v>23</v>
      </c>
      <c r="D66" s="92">
        <v>11</v>
      </c>
      <c r="E66" s="92">
        <v>0</v>
      </c>
      <c r="F66" s="92">
        <v>0</v>
      </c>
      <c r="G66" s="92">
        <v>24</v>
      </c>
      <c r="H66" s="92">
        <v>30</v>
      </c>
      <c r="I66" s="108">
        <v>0</v>
      </c>
      <c r="J66" s="109">
        <v>0</v>
      </c>
      <c r="K66" s="93">
        <f>SUM(C66:J66)</f>
        <v>88</v>
      </c>
    </row>
    <row r="67" spans="1:11" ht="15" customHeight="1">
      <c r="A67" s="78" t="s">
        <v>11</v>
      </c>
      <c r="B67" s="94" t="s">
        <v>6</v>
      </c>
      <c r="C67" s="92"/>
      <c r="D67" s="92"/>
      <c r="E67" s="92"/>
      <c r="F67" s="92"/>
      <c r="G67" s="92"/>
      <c r="H67" s="92"/>
      <c r="I67" s="108"/>
      <c r="J67" s="109"/>
      <c r="K67" s="93">
        <f aca="true" t="shared" si="10" ref="K67:K75">SUM(C67:J67)</f>
        <v>0</v>
      </c>
    </row>
    <row r="68" spans="1:11" ht="15" customHeight="1">
      <c r="A68" s="78" t="s">
        <v>12</v>
      </c>
      <c r="B68" s="94">
        <v>41.43</v>
      </c>
      <c r="C68" s="92"/>
      <c r="D68" s="92"/>
      <c r="E68" s="92"/>
      <c r="F68" s="92"/>
      <c r="G68" s="92"/>
      <c r="H68" s="92"/>
      <c r="I68" s="108"/>
      <c r="J68" s="109"/>
      <c r="K68" s="93">
        <f t="shared" si="10"/>
        <v>0</v>
      </c>
    </row>
    <row r="69" spans="1:11" ht="25.5">
      <c r="A69" s="78" t="s">
        <v>374</v>
      </c>
      <c r="B69" s="94" t="s">
        <v>7</v>
      </c>
      <c r="C69" s="92"/>
      <c r="D69" s="92"/>
      <c r="E69" s="92"/>
      <c r="F69" s="92"/>
      <c r="G69" s="92"/>
      <c r="H69" s="92"/>
      <c r="I69" s="108"/>
      <c r="J69" s="109"/>
      <c r="K69" s="93">
        <f t="shared" si="10"/>
        <v>0</v>
      </c>
    </row>
    <row r="70" spans="1:11" ht="15" customHeight="1">
      <c r="A70" s="78" t="s">
        <v>14</v>
      </c>
      <c r="B70" s="94" t="s">
        <v>20</v>
      </c>
      <c r="C70" s="92"/>
      <c r="D70" s="92"/>
      <c r="E70" s="92"/>
      <c r="F70" s="92"/>
      <c r="G70" s="92"/>
      <c r="H70" s="92"/>
      <c r="I70" s="108"/>
      <c r="J70" s="109"/>
      <c r="K70" s="93">
        <f t="shared" si="10"/>
        <v>0</v>
      </c>
    </row>
    <row r="71" spans="1:11" ht="15" customHeight="1">
      <c r="A71" s="78" t="s">
        <v>15</v>
      </c>
      <c r="B71" s="94">
        <v>62.65</v>
      </c>
      <c r="C71" s="92"/>
      <c r="D71" s="92"/>
      <c r="E71" s="92"/>
      <c r="F71" s="92"/>
      <c r="G71" s="92"/>
      <c r="H71" s="92"/>
      <c r="I71" s="108"/>
      <c r="J71" s="109"/>
      <c r="K71" s="93">
        <f t="shared" si="10"/>
        <v>0</v>
      </c>
    </row>
    <row r="72" spans="1:11" ht="25.5">
      <c r="A72" s="78" t="s">
        <v>16</v>
      </c>
      <c r="B72" s="94">
        <v>68</v>
      </c>
      <c r="C72" s="92"/>
      <c r="D72" s="92"/>
      <c r="E72" s="92"/>
      <c r="F72" s="92"/>
      <c r="G72" s="92"/>
      <c r="H72" s="92"/>
      <c r="I72" s="108"/>
      <c r="J72" s="109"/>
      <c r="K72" s="93">
        <f t="shared" si="10"/>
        <v>0</v>
      </c>
    </row>
    <row r="73" spans="1:11" ht="25.5">
      <c r="A73" s="78" t="s">
        <v>17</v>
      </c>
      <c r="B73" s="94">
        <v>74.75</v>
      </c>
      <c r="C73" s="92"/>
      <c r="D73" s="92"/>
      <c r="E73" s="92"/>
      <c r="F73" s="92"/>
      <c r="G73" s="92"/>
      <c r="H73" s="92"/>
      <c r="I73" s="108"/>
      <c r="J73" s="109"/>
      <c r="K73" s="93">
        <f t="shared" si="10"/>
        <v>0</v>
      </c>
    </row>
    <row r="74" spans="1:11" ht="15" customHeight="1">
      <c r="A74" s="78" t="s">
        <v>18</v>
      </c>
      <c r="B74" s="94">
        <v>77</v>
      </c>
      <c r="C74" s="92"/>
      <c r="D74" s="92"/>
      <c r="E74" s="92"/>
      <c r="F74" s="92"/>
      <c r="G74" s="92"/>
      <c r="H74" s="92"/>
      <c r="I74" s="108"/>
      <c r="J74" s="109"/>
      <c r="K74" s="93">
        <f t="shared" si="10"/>
        <v>0</v>
      </c>
    </row>
    <row r="75" spans="1:11" ht="15" customHeight="1">
      <c r="A75" s="78" t="s">
        <v>19</v>
      </c>
      <c r="B75" s="94">
        <v>81.82</v>
      </c>
      <c r="C75" s="92"/>
      <c r="D75" s="92"/>
      <c r="E75" s="92"/>
      <c r="F75" s="92"/>
      <c r="G75" s="92"/>
      <c r="H75" s="92"/>
      <c r="I75" s="108"/>
      <c r="J75" s="109"/>
      <c r="K75" s="93">
        <f t="shared" si="10"/>
        <v>0</v>
      </c>
    </row>
    <row r="76" spans="1:11" ht="15">
      <c r="A76" s="110" t="s">
        <v>106</v>
      </c>
      <c r="B76" s="111" t="s">
        <v>107</v>
      </c>
      <c r="C76" s="102">
        <f>SUM(C66:C75)</f>
        <v>23</v>
      </c>
      <c r="D76" s="102">
        <f aca="true" t="shared" si="11" ref="D76:J76">SUM(D66:D75)</f>
        <v>11</v>
      </c>
      <c r="E76" s="102">
        <f t="shared" si="11"/>
        <v>0</v>
      </c>
      <c r="F76" s="102">
        <f t="shared" si="11"/>
        <v>0</v>
      </c>
      <c r="G76" s="102">
        <f t="shared" si="11"/>
        <v>24</v>
      </c>
      <c r="H76" s="102">
        <f t="shared" si="11"/>
        <v>30</v>
      </c>
      <c r="I76" s="102">
        <f t="shared" si="11"/>
        <v>0</v>
      </c>
      <c r="J76" s="102">
        <f t="shared" si="11"/>
        <v>0</v>
      </c>
      <c r="K76" s="93">
        <f>SUM(K66:K75)</f>
        <v>88</v>
      </c>
    </row>
    <row r="77" spans="1:11" ht="15">
      <c r="A77" s="113" t="s">
        <v>346</v>
      </c>
      <c r="B77" s="114" t="s">
        <v>107</v>
      </c>
      <c r="C77" s="108">
        <v>17</v>
      </c>
      <c r="D77" s="108">
        <v>7</v>
      </c>
      <c r="E77" s="108">
        <v>0</v>
      </c>
      <c r="F77" s="108">
        <v>0</v>
      </c>
      <c r="G77" s="108">
        <v>17</v>
      </c>
      <c r="H77" s="108">
        <v>24</v>
      </c>
      <c r="I77" s="108">
        <v>0</v>
      </c>
      <c r="J77" s="108">
        <v>0</v>
      </c>
      <c r="K77" s="115">
        <f aca="true" t="shared" si="12" ref="K77:K78">SUM(C77:J77)</f>
        <v>65</v>
      </c>
    </row>
    <row r="78" spans="1:11" ht="15">
      <c r="A78" s="113" t="s">
        <v>347</v>
      </c>
      <c r="B78" s="114" t="s">
        <v>107</v>
      </c>
      <c r="C78" s="108">
        <v>0</v>
      </c>
      <c r="D78" s="108">
        <v>1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15">
        <f t="shared" si="12"/>
        <v>1</v>
      </c>
    </row>
    <row r="79" spans="1:11" ht="13.5" customHeight="1">
      <c r="A79" s="534" t="s">
        <v>224</v>
      </c>
      <c r="B79" s="535"/>
      <c r="C79" s="535"/>
      <c r="D79" s="535"/>
      <c r="E79" s="535"/>
      <c r="F79" s="535"/>
      <c r="G79" s="535"/>
      <c r="H79" s="535"/>
      <c r="I79" s="535"/>
      <c r="J79" s="535"/>
      <c r="K79" s="536"/>
    </row>
    <row r="80" spans="1:11" ht="25.5">
      <c r="A80" s="170" t="s">
        <v>10</v>
      </c>
      <c r="B80" s="171" t="s">
        <v>9</v>
      </c>
      <c r="C80" s="172"/>
      <c r="D80" s="173"/>
      <c r="E80" s="173"/>
      <c r="F80" s="173"/>
      <c r="G80" s="173"/>
      <c r="H80" s="173"/>
      <c r="I80" s="173"/>
      <c r="J80" s="173"/>
      <c r="K80" s="174"/>
    </row>
    <row r="81" spans="1:11" ht="15" customHeight="1">
      <c r="A81" s="78" t="s">
        <v>5</v>
      </c>
      <c r="B81" s="91" t="s">
        <v>8</v>
      </c>
      <c r="C81" s="92"/>
      <c r="D81" s="92"/>
      <c r="E81" s="92"/>
      <c r="F81" s="92"/>
      <c r="G81" s="92"/>
      <c r="H81" s="92"/>
      <c r="I81" s="108"/>
      <c r="J81" s="109"/>
      <c r="K81" s="93">
        <f>SUM(C81:J81)</f>
        <v>0</v>
      </c>
    </row>
    <row r="82" spans="1:11" ht="15" customHeight="1">
      <c r="A82" s="78" t="s">
        <v>11</v>
      </c>
      <c r="B82" s="94" t="s">
        <v>6</v>
      </c>
      <c r="C82" s="92"/>
      <c r="D82" s="92"/>
      <c r="E82" s="92"/>
      <c r="F82" s="92"/>
      <c r="G82" s="92"/>
      <c r="H82" s="92"/>
      <c r="I82" s="108"/>
      <c r="J82" s="109"/>
      <c r="K82" s="93">
        <f aca="true" t="shared" si="13" ref="K82:K90">SUM(C82:J82)</f>
        <v>0</v>
      </c>
    </row>
    <row r="83" spans="1:11" ht="15" customHeight="1">
      <c r="A83" s="78" t="s">
        <v>12</v>
      </c>
      <c r="B83" s="94">
        <v>41.43</v>
      </c>
      <c r="C83" s="92"/>
      <c r="D83" s="92"/>
      <c r="E83" s="92"/>
      <c r="F83" s="92"/>
      <c r="G83" s="92"/>
      <c r="H83" s="92"/>
      <c r="I83" s="108"/>
      <c r="J83" s="109"/>
      <c r="K83" s="93">
        <f t="shared" si="13"/>
        <v>0</v>
      </c>
    </row>
    <row r="84" spans="1:11" ht="25.5">
      <c r="A84" s="78" t="s">
        <v>374</v>
      </c>
      <c r="B84" s="94" t="s">
        <v>7</v>
      </c>
      <c r="C84" s="92"/>
      <c r="D84" s="92"/>
      <c r="E84" s="92"/>
      <c r="F84" s="92"/>
      <c r="G84" s="92"/>
      <c r="H84" s="92"/>
      <c r="I84" s="108"/>
      <c r="J84" s="109"/>
      <c r="K84" s="93">
        <f t="shared" si="13"/>
        <v>0</v>
      </c>
    </row>
    <row r="85" spans="1:11" ht="15" customHeight="1">
      <c r="A85" s="78" t="s">
        <v>14</v>
      </c>
      <c r="B85" s="94" t="s">
        <v>20</v>
      </c>
      <c r="C85" s="92">
        <v>56</v>
      </c>
      <c r="D85" s="92">
        <v>18</v>
      </c>
      <c r="E85" s="92">
        <v>0</v>
      </c>
      <c r="F85" s="92">
        <v>0</v>
      </c>
      <c r="G85" s="92">
        <v>49</v>
      </c>
      <c r="H85" s="92">
        <v>9</v>
      </c>
      <c r="I85" s="108">
        <v>2</v>
      </c>
      <c r="J85" s="109">
        <v>2</v>
      </c>
      <c r="K85" s="93">
        <f t="shared" si="13"/>
        <v>136</v>
      </c>
    </row>
    <row r="86" spans="1:11" ht="15" customHeight="1">
      <c r="A86" s="78" t="s">
        <v>15</v>
      </c>
      <c r="B86" s="94">
        <v>62.65</v>
      </c>
      <c r="C86" s="92"/>
      <c r="D86" s="92"/>
      <c r="E86" s="92"/>
      <c r="F86" s="92"/>
      <c r="G86" s="92"/>
      <c r="H86" s="92"/>
      <c r="I86" s="108"/>
      <c r="J86" s="109"/>
      <c r="K86" s="93">
        <f t="shared" si="13"/>
        <v>0</v>
      </c>
    </row>
    <row r="87" spans="1:11" ht="25.5">
      <c r="A87" s="78" t="s">
        <v>16</v>
      </c>
      <c r="B87" s="94">
        <v>68</v>
      </c>
      <c r="C87" s="92"/>
      <c r="D87" s="92"/>
      <c r="E87" s="92"/>
      <c r="F87" s="92"/>
      <c r="G87" s="92"/>
      <c r="H87" s="92"/>
      <c r="I87" s="108"/>
      <c r="J87" s="109"/>
      <c r="K87" s="93">
        <f t="shared" si="13"/>
        <v>0</v>
      </c>
    </row>
    <row r="88" spans="1:11" ht="25.5">
      <c r="A88" s="78" t="s">
        <v>17</v>
      </c>
      <c r="B88" s="94">
        <v>74.75</v>
      </c>
      <c r="C88" s="92">
        <v>0</v>
      </c>
      <c r="D88" s="92">
        <v>0</v>
      </c>
      <c r="E88" s="92">
        <v>0</v>
      </c>
      <c r="F88" s="92">
        <v>0</v>
      </c>
      <c r="G88" s="92">
        <v>0</v>
      </c>
      <c r="H88" s="92">
        <v>2</v>
      </c>
      <c r="I88" s="108">
        <v>0</v>
      </c>
      <c r="J88" s="109">
        <v>0</v>
      </c>
      <c r="K88" s="93">
        <f t="shared" si="13"/>
        <v>2</v>
      </c>
    </row>
    <row r="89" spans="1:11" ht="15" customHeight="1">
      <c r="A89" s="78" t="s">
        <v>18</v>
      </c>
      <c r="B89" s="94">
        <v>77</v>
      </c>
      <c r="C89" s="92"/>
      <c r="D89" s="92"/>
      <c r="E89" s="92"/>
      <c r="F89" s="92"/>
      <c r="G89" s="92"/>
      <c r="H89" s="92"/>
      <c r="I89" s="108"/>
      <c r="J89" s="109"/>
      <c r="K89" s="93">
        <f t="shared" si="13"/>
        <v>0</v>
      </c>
    </row>
    <row r="90" spans="1:11" ht="15" customHeight="1">
      <c r="A90" s="78" t="s">
        <v>19</v>
      </c>
      <c r="B90" s="94">
        <v>81.82</v>
      </c>
      <c r="C90" s="92"/>
      <c r="D90" s="92"/>
      <c r="E90" s="92"/>
      <c r="F90" s="92"/>
      <c r="G90" s="92"/>
      <c r="H90" s="92"/>
      <c r="I90" s="108"/>
      <c r="J90" s="109"/>
      <c r="K90" s="121">
        <f t="shared" si="13"/>
        <v>0</v>
      </c>
    </row>
    <row r="91" spans="1:11" ht="15">
      <c r="A91" s="110" t="s">
        <v>106</v>
      </c>
      <c r="B91" s="111" t="s">
        <v>107</v>
      </c>
      <c r="C91" s="102">
        <f>SUM(C81:C90)</f>
        <v>56</v>
      </c>
      <c r="D91" s="102">
        <f aca="true" t="shared" si="14" ref="D91:J91">SUM(D81:D90)</f>
        <v>18</v>
      </c>
      <c r="E91" s="102">
        <f t="shared" si="14"/>
        <v>0</v>
      </c>
      <c r="F91" s="102">
        <f t="shared" si="14"/>
        <v>0</v>
      </c>
      <c r="G91" s="102">
        <f t="shared" si="14"/>
        <v>49</v>
      </c>
      <c r="H91" s="102">
        <f t="shared" si="14"/>
        <v>11</v>
      </c>
      <c r="I91" s="102">
        <f t="shared" si="14"/>
        <v>2</v>
      </c>
      <c r="J91" s="102">
        <f t="shared" si="14"/>
        <v>2</v>
      </c>
      <c r="K91" s="121">
        <f>SUM(K81:K90)</f>
        <v>138</v>
      </c>
    </row>
    <row r="92" spans="1:11" ht="15">
      <c r="A92" s="113" t="s">
        <v>348</v>
      </c>
      <c r="B92" s="114" t="s">
        <v>107</v>
      </c>
      <c r="C92" s="108">
        <v>29</v>
      </c>
      <c r="D92" s="108">
        <v>13</v>
      </c>
      <c r="E92" s="108">
        <v>0</v>
      </c>
      <c r="F92" s="108">
        <v>0</v>
      </c>
      <c r="G92" s="108">
        <v>37</v>
      </c>
      <c r="H92" s="108">
        <v>8</v>
      </c>
      <c r="I92" s="108">
        <v>2</v>
      </c>
      <c r="J92" s="108">
        <v>0</v>
      </c>
      <c r="K92" s="93">
        <f aca="true" t="shared" si="15" ref="K92:K93">SUM(C92:J92)</f>
        <v>89</v>
      </c>
    </row>
    <row r="93" spans="1:11" ht="15">
      <c r="A93" s="113" t="s">
        <v>349</v>
      </c>
      <c r="B93" s="114" t="s">
        <v>107</v>
      </c>
      <c r="C93" s="108">
        <v>1</v>
      </c>
      <c r="D93" s="108">
        <v>0</v>
      </c>
      <c r="E93" s="108">
        <v>0</v>
      </c>
      <c r="F93" s="108">
        <v>0</v>
      </c>
      <c r="G93" s="108">
        <v>2</v>
      </c>
      <c r="H93" s="108">
        <v>0</v>
      </c>
      <c r="I93" s="108">
        <v>0</v>
      </c>
      <c r="J93" s="108">
        <v>1</v>
      </c>
      <c r="K93" s="93">
        <f t="shared" si="15"/>
        <v>4</v>
      </c>
    </row>
    <row r="94" spans="1:11" ht="15">
      <c r="A94" s="534" t="s">
        <v>225</v>
      </c>
      <c r="B94" s="535"/>
      <c r="C94" s="535"/>
      <c r="D94" s="535"/>
      <c r="E94" s="535"/>
      <c r="F94" s="535"/>
      <c r="G94" s="535"/>
      <c r="H94" s="535"/>
      <c r="I94" s="535"/>
      <c r="J94" s="535"/>
      <c r="K94" s="536"/>
    </row>
    <row r="95" spans="1:11" ht="25.5">
      <c r="A95" s="170" t="s">
        <v>10</v>
      </c>
      <c r="B95" s="171" t="s">
        <v>9</v>
      </c>
      <c r="C95" s="560"/>
      <c r="D95" s="561"/>
      <c r="E95" s="561"/>
      <c r="F95" s="561"/>
      <c r="G95" s="561"/>
      <c r="H95" s="561"/>
      <c r="I95" s="561"/>
      <c r="J95" s="561"/>
      <c r="K95" s="562"/>
    </row>
    <row r="96" spans="1:11" ht="15" customHeight="1">
      <c r="A96" s="78" t="s">
        <v>5</v>
      </c>
      <c r="B96" s="91" t="s">
        <v>8</v>
      </c>
      <c r="C96" s="92"/>
      <c r="D96" s="92"/>
      <c r="E96" s="92"/>
      <c r="F96" s="92"/>
      <c r="G96" s="92"/>
      <c r="H96" s="92"/>
      <c r="I96" s="108"/>
      <c r="J96" s="109"/>
      <c r="K96" s="93">
        <f>SUM(C96:J96)</f>
        <v>0</v>
      </c>
    </row>
    <row r="97" spans="1:11" ht="15" customHeight="1">
      <c r="A97" s="78" t="s">
        <v>11</v>
      </c>
      <c r="B97" s="94" t="s">
        <v>6</v>
      </c>
      <c r="C97" s="92"/>
      <c r="D97" s="92"/>
      <c r="E97" s="92"/>
      <c r="F97" s="92"/>
      <c r="G97" s="92"/>
      <c r="H97" s="92"/>
      <c r="I97" s="108"/>
      <c r="J97" s="109"/>
      <c r="K97" s="93">
        <f aca="true" t="shared" si="16" ref="K97:K105">SUM(C97:J97)</f>
        <v>0</v>
      </c>
    </row>
    <row r="98" spans="1:11" ht="15" customHeight="1">
      <c r="A98" s="78" t="s">
        <v>12</v>
      </c>
      <c r="B98" s="94">
        <v>41.43</v>
      </c>
      <c r="C98" s="92"/>
      <c r="D98" s="92"/>
      <c r="E98" s="92"/>
      <c r="F98" s="92"/>
      <c r="G98" s="92"/>
      <c r="H98" s="92"/>
      <c r="I98" s="108"/>
      <c r="J98" s="109"/>
      <c r="K98" s="93">
        <f t="shared" si="16"/>
        <v>0</v>
      </c>
    </row>
    <row r="99" spans="1:11" ht="25.5">
      <c r="A99" s="78" t="s">
        <v>13</v>
      </c>
      <c r="B99" s="94" t="s">
        <v>7</v>
      </c>
      <c r="C99" s="92"/>
      <c r="D99" s="92"/>
      <c r="E99" s="92"/>
      <c r="F99" s="92"/>
      <c r="G99" s="92"/>
      <c r="H99" s="92"/>
      <c r="I99" s="108"/>
      <c r="J99" s="109"/>
      <c r="K99" s="93">
        <f t="shared" si="16"/>
        <v>0</v>
      </c>
    </row>
    <row r="100" spans="1:11" ht="15" customHeight="1">
      <c r="A100" s="78" t="s">
        <v>14</v>
      </c>
      <c r="B100" s="94" t="s">
        <v>20</v>
      </c>
      <c r="C100" s="92">
        <v>32</v>
      </c>
      <c r="D100" s="92">
        <v>0</v>
      </c>
      <c r="E100" s="92">
        <v>0</v>
      </c>
      <c r="F100" s="92">
        <v>0</v>
      </c>
      <c r="G100" s="92">
        <v>0</v>
      </c>
      <c r="H100" s="92">
        <v>0</v>
      </c>
      <c r="I100" s="108">
        <v>0</v>
      </c>
      <c r="J100" s="109">
        <v>0</v>
      </c>
      <c r="K100" s="93">
        <f t="shared" si="16"/>
        <v>32</v>
      </c>
    </row>
    <row r="101" spans="1:11" ht="15" customHeight="1">
      <c r="A101" s="78" t="s">
        <v>15</v>
      </c>
      <c r="B101" s="94">
        <v>62.65</v>
      </c>
      <c r="C101" s="92"/>
      <c r="D101" s="92"/>
      <c r="E101" s="92"/>
      <c r="F101" s="92"/>
      <c r="G101" s="92"/>
      <c r="H101" s="92"/>
      <c r="I101" s="108"/>
      <c r="J101" s="109"/>
      <c r="K101" s="93">
        <f t="shared" si="16"/>
        <v>0</v>
      </c>
    </row>
    <row r="102" spans="1:11" ht="25.5">
      <c r="A102" s="78" t="s">
        <v>16</v>
      </c>
      <c r="B102" s="94">
        <v>68</v>
      </c>
      <c r="C102" s="92"/>
      <c r="D102" s="92"/>
      <c r="E102" s="92"/>
      <c r="F102" s="92"/>
      <c r="G102" s="92"/>
      <c r="H102" s="92"/>
      <c r="I102" s="108"/>
      <c r="J102" s="109"/>
      <c r="K102" s="93">
        <f t="shared" si="16"/>
        <v>0</v>
      </c>
    </row>
    <row r="103" spans="1:11" ht="25.5">
      <c r="A103" s="78" t="s">
        <v>17</v>
      </c>
      <c r="B103" s="94">
        <v>74.75</v>
      </c>
      <c r="C103" s="92">
        <v>220</v>
      </c>
      <c r="D103" s="92">
        <v>140</v>
      </c>
      <c r="E103" s="92">
        <v>31</v>
      </c>
      <c r="F103" s="92">
        <v>47</v>
      </c>
      <c r="G103" s="92">
        <v>133</v>
      </c>
      <c r="H103" s="92">
        <v>53</v>
      </c>
      <c r="I103" s="108">
        <v>0</v>
      </c>
      <c r="J103" s="109">
        <v>0</v>
      </c>
      <c r="K103" s="93">
        <f t="shared" si="16"/>
        <v>624</v>
      </c>
    </row>
    <row r="104" spans="1:11" ht="15" customHeight="1">
      <c r="A104" s="78" t="s">
        <v>18</v>
      </c>
      <c r="B104" s="94">
        <v>77</v>
      </c>
      <c r="C104" s="92"/>
      <c r="D104" s="92"/>
      <c r="E104" s="92"/>
      <c r="F104" s="92"/>
      <c r="G104" s="92"/>
      <c r="H104" s="92"/>
      <c r="I104" s="108"/>
      <c r="J104" s="109"/>
      <c r="K104" s="93">
        <f t="shared" si="16"/>
        <v>0</v>
      </c>
    </row>
    <row r="105" spans="1:11" ht="15" customHeight="1">
      <c r="A105" s="78" t="s">
        <v>19</v>
      </c>
      <c r="B105" s="94">
        <v>81.82</v>
      </c>
      <c r="C105" s="92"/>
      <c r="D105" s="92"/>
      <c r="E105" s="92"/>
      <c r="F105" s="92"/>
      <c r="G105" s="92"/>
      <c r="H105" s="92"/>
      <c r="I105" s="108"/>
      <c r="J105" s="109"/>
      <c r="K105" s="93">
        <f t="shared" si="16"/>
        <v>0</v>
      </c>
    </row>
    <row r="106" spans="1:11" ht="15">
      <c r="A106" s="110" t="s">
        <v>106</v>
      </c>
      <c r="B106" s="111" t="s">
        <v>107</v>
      </c>
      <c r="C106" s="102">
        <f>SUM(C96:C105)</f>
        <v>252</v>
      </c>
      <c r="D106" s="102">
        <f aca="true" t="shared" si="17" ref="D106:J106">SUM(D96:D105)</f>
        <v>140</v>
      </c>
      <c r="E106" s="102">
        <f t="shared" si="17"/>
        <v>31</v>
      </c>
      <c r="F106" s="102">
        <f t="shared" si="17"/>
        <v>47</v>
      </c>
      <c r="G106" s="102">
        <f t="shared" si="17"/>
        <v>133</v>
      </c>
      <c r="H106" s="102">
        <f t="shared" si="17"/>
        <v>53</v>
      </c>
      <c r="I106" s="102">
        <f t="shared" si="17"/>
        <v>0</v>
      </c>
      <c r="J106" s="102">
        <f t="shared" si="17"/>
        <v>0</v>
      </c>
      <c r="K106" s="93">
        <f>SUM(K96:K105)</f>
        <v>656</v>
      </c>
    </row>
    <row r="107" spans="1:11" ht="15" customHeight="1">
      <c r="A107" s="113" t="s">
        <v>350</v>
      </c>
      <c r="B107" s="114" t="s">
        <v>107</v>
      </c>
      <c r="C107" s="108">
        <v>191</v>
      </c>
      <c r="D107" s="108">
        <v>116</v>
      </c>
      <c r="E107" s="108">
        <v>30</v>
      </c>
      <c r="F107" s="108">
        <v>43</v>
      </c>
      <c r="G107" s="108">
        <v>95</v>
      </c>
      <c r="H107" s="108">
        <v>32</v>
      </c>
      <c r="I107" s="108">
        <v>0</v>
      </c>
      <c r="J107" s="108">
        <v>0</v>
      </c>
      <c r="K107" s="115">
        <f aca="true" t="shared" si="18" ref="K107:K108">SUM(C107:J107)</f>
        <v>507</v>
      </c>
    </row>
    <row r="108" spans="1:11" ht="15" customHeight="1">
      <c r="A108" s="113" t="s">
        <v>351</v>
      </c>
      <c r="B108" s="114" t="s">
        <v>107</v>
      </c>
      <c r="C108" s="108">
        <v>9</v>
      </c>
      <c r="D108" s="108">
        <v>0</v>
      </c>
      <c r="E108" s="108">
        <v>0</v>
      </c>
      <c r="F108" s="108">
        <v>0</v>
      </c>
      <c r="G108" s="108">
        <v>1</v>
      </c>
      <c r="H108" s="108">
        <v>1</v>
      </c>
      <c r="I108" s="108">
        <v>0</v>
      </c>
      <c r="J108" s="108">
        <v>0</v>
      </c>
      <c r="K108" s="115">
        <f t="shared" si="18"/>
        <v>11</v>
      </c>
    </row>
    <row r="109" spans="1:11" ht="15">
      <c r="A109" s="534" t="s">
        <v>226</v>
      </c>
      <c r="B109" s="535"/>
      <c r="C109" s="535"/>
      <c r="D109" s="535"/>
      <c r="E109" s="535"/>
      <c r="F109" s="535"/>
      <c r="G109" s="535"/>
      <c r="H109" s="535"/>
      <c r="I109" s="535"/>
      <c r="J109" s="535"/>
      <c r="K109" s="536"/>
    </row>
    <row r="110" spans="1:11" ht="25.5">
      <c r="A110" s="170" t="s">
        <v>10</v>
      </c>
      <c r="B110" s="171" t="s">
        <v>9</v>
      </c>
      <c r="C110" s="172"/>
      <c r="D110" s="173"/>
      <c r="E110" s="173"/>
      <c r="F110" s="173"/>
      <c r="G110" s="173"/>
      <c r="H110" s="173"/>
      <c r="I110" s="173"/>
      <c r="J110" s="173"/>
      <c r="K110" s="174"/>
    </row>
    <row r="111" spans="1:11" ht="15" customHeight="1">
      <c r="A111" s="78" t="s">
        <v>5</v>
      </c>
      <c r="B111" s="91" t="s">
        <v>8</v>
      </c>
      <c r="C111" s="92">
        <v>53</v>
      </c>
      <c r="D111" s="92">
        <v>7</v>
      </c>
      <c r="E111" s="92">
        <v>0</v>
      </c>
      <c r="F111" s="92">
        <v>0</v>
      </c>
      <c r="G111" s="92">
        <v>38</v>
      </c>
      <c r="H111" s="92">
        <v>0</v>
      </c>
      <c r="I111" s="108">
        <v>1</v>
      </c>
      <c r="J111" s="109">
        <v>1</v>
      </c>
      <c r="K111" s="93">
        <f>SUM(C111:J111)</f>
        <v>100</v>
      </c>
    </row>
    <row r="112" spans="1:11" ht="15" customHeight="1">
      <c r="A112" s="78" t="s">
        <v>11</v>
      </c>
      <c r="B112" s="94" t="s">
        <v>6</v>
      </c>
      <c r="C112" s="92">
        <v>0</v>
      </c>
      <c r="D112" s="92">
        <v>0</v>
      </c>
      <c r="E112" s="92">
        <v>0</v>
      </c>
      <c r="F112" s="92">
        <v>0</v>
      </c>
      <c r="G112" s="92">
        <v>4</v>
      </c>
      <c r="H112" s="92">
        <v>0</v>
      </c>
      <c r="I112" s="108">
        <v>0</v>
      </c>
      <c r="J112" s="109">
        <v>0</v>
      </c>
      <c r="K112" s="93">
        <f aca="true" t="shared" si="19" ref="K112:K120">SUM(C112:J112)</f>
        <v>4</v>
      </c>
    </row>
    <row r="113" spans="1:11" ht="15" customHeight="1">
      <c r="A113" s="78" t="s">
        <v>12</v>
      </c>
      <c r="B113" s="94">
        <v>41.43</v>
      </c>
      <c r="C113" s="92"/>
      <c r="D113" s="92"/>
      <c r="E113" s="92"/>
      <c r="F113" s="92"/>
      <c r="G113" s="92"/>
      <c r="H113" s="92"/>
      <c r="I113" s="108"/>
      <c r="J113" s="109"/>
      <c r="K113" s="93">
        <f t="shared" si="19"/>
        <v>0</v>
      </c>
    </row>
    <row r="114" spans="1:11" ht="25.5">
      <c r="A114" s="78" t="s">
        <v>13</v>
      </c>
      <c r="B114" s="94" t="s">
        <v>7</v>
      </c>
      <c r="C114" s="92"/>
      <c r="D114" s="92"/>
      <c r="E114" s="92"/>
      <c r="F114" s="92"/>
      <c r="G114" s="92"/>
      <c r="H114" s="92"/>
      <c r="I114" s="108"/>
      <c r="J114" s="109"/>
      <c r="K114" s="93">
        <f t="shared" si="19"/>
        <v>0</v>
      </c>
    </row>
    <row r="115" spans="1:11" ht="15" customHeight="1">
      <c r="A115" s="78" t="s">
        <v>14</v>
      </c>
      <c r="B115" s="94" t="s">
        <v>20</v>
      </c>
      <c r="C115" s="92"/>
      <c r="D115" s="92"/>
      <c r="E115" s="92"/>
      <c r="F115" s="92"/>
      <c r="G115" s="92"/>
      <c r="H115" s="92"/>
      <c r="I115" s="108"/>
      <c r="J115" s="109"/>
      <c r="K115" s="93">
        <f t="shared" si="19"/>
        <v>0</v>
      </c>
    </row>
    <row r="116" spans="1:11" ht="15" customHeight="1">
      <c r="A116" s="78" t="s">
        <v>15</v>
      </c>
      <c r="B116" s="94">
        <v>62.65</v>
      </c>
      <c r="C116" s="92"/>
      <c r="D116" s="92"/>
      <c r="E116" s="92"/>
      <c r="F116" s="92"/>
      <c r="G116" s="92"/>
      <c r="H116" s="92"/>
      <c r="I116" s="108"/>
      <c r="J116" s="109"/>
      <c r="K116" s="93">
        <f t="shared" si="19"/>
        <v>0</v>
      </c>
    </row>
    <row r="117" spans="1:11" ht="25.5">
      <c r="A117" s="78" t="s">
        <v>16</v>
      </c>
      <c r="B117" s="94">
        <v>68</v>
      </c>
      <c r="C117" s="92"/>
      <c r="D117" s="92"/>
      <c r="E117" s="92"/>
      <c r="F117" s="92"/>
      <c r="G117" s="92"/>
      <c r="H117" s="92"/>
      <c r="I117" s="108"/>
      <c r="J117" s="109"/>
      <c r="K117" s="93">
        <f t="shared" si="19"/>
        <v>0</v>
      </c>
    </row>
    <row r="118" spans="1:11" ht="25.5">
      <c r="A118" s="78" t="s">
        <v>17</v>
      </c>
      <c r="B118" s="94">
        <v>74.75</v>
      </c>
      <c r="C118" s="92"/>
      <c r="D118" s="92"/>
      <c r="E118" s="92"/>
      <c r="F118" s="92"/>
      <c r="G118" s="92"/>
      <c r="H118" s="92"/>
      <c r="I118" s="108"/>
      <c r="J118" s="109"/>
      <c r="K118" s="93">
        <f t="shared" si="19"/>
        <v>0</v>
      </c>
    </row>
    <row r="119" spans="1:11" ht="15" customHeight="1">
      <c r="A119" s="78" t="s">
        <v>18</v>
      </c>
      <c r="B119" s="94">
        <v>77</v>
      </c>
      <c r="C119" s="92"/>
      <c r="D119" s="92"/>
      <c r="E119" s="92"/>
      <c r="F119" s="92"/>
      <c r="G119" s="92"/>
      <c r="H119" s="92"/>
      <c r="I119" s="108"/>
      <c r="J119" s="109"/>
      <c r="K119" s="93">
        <f t="shared" si="19"/>
        <v>0</v>
      </c>
    </row>
    <row r="120" spans="1:11" ht="15" customHeight="1">
      <c r="A120" s="78" t="s">
        <v>19</v>
      </c>
      <c r="B120" s="94">
        <v>81.82</v>
      </c>
      <c r="C120" s="92"/>
      <c r="D120" s="92"/>
      <c r="E120" s="92"/>
      <c r="F120" s="92"/>
      <c r="G120" s="92"/>
      <c r="H120" s="92"/>
      <c r="I120" s="108"/>
      <c r="J120" s="109"/>
      <c r="K120" s="121">
        <f t="shared" si="19"/>
        <v>0</v>
      </c>
    </row>
    <row r="121" spans="1:11" ht="15">
      <c r="A121" s="110" t="s">
        <v>106</v>
      </c>
      <c r="B121" s="111" t="s">
        <v>107</v>
      </c>
      <c r="C121" s="102">
        <f>SUM(C111:C120)</f>
        <v>53</v>
      </c>
      <c r="D121" s="102">
        <f aca="true" t="shared" si="20" ref="D121:J121">SUM(D111:D120)</f>
        <v>7</v>
      </c>
      <c r="E121" s="102">
        <f t="shared" si="20"/>
        <v>0</v>
      </c>
      <c r="F121" s="102">
        <f t="shared" si="20"/>
        <v>0</v>
      </c>
      <c r="G121" s="102">
        <f t="shared" si="20"/>
        <v>42</v>
      </c>
      <c r="H121" s="102">
        <f t="shared" si="20"/>
        <v>0</v>
      </c>
      <c r="I121" s="102">
        <f t="shared" si="20"/>
        <v>1</v>
      </c>
      <c r="J121" s="102">
        <f t="shared" si="20"/>
        <v>1</v>
      </c>
      <c r="K121" s="121">
        <f>SUM(K111:K120)</f>
        <v>104</v>
      </c>
    </row>
    <row r="122" spans="1:11" ht="15">
      <c r="A122" s="113" t="s">
        <v>352</v>
      </c>
      <c r="B122" s="114" t="s">
        <v>107</v>
      </c>
      <c r="C122" s="108">
        <v>30</v>
      </c>
      <c r="D122" s="108">
        <v>5</v>
      </c>
      <c r="E122" s="108">
        <v>0</v>
      </c>
      <c r="F122" s="108">
        <v>0</v>
      </c>
      <c r="G122" s="108">
        <v>23</v>
      </c>
      <c r="H122" s="108">
        <v>0</v>
      </c>
      <c r="I122" s="108">
        <v>1</v>
      </c>
      <c r="J122" s="108">
        <v>0</v>
      </c>
      <c r="K122" s="93">
        <f aca="true" t="shared" si="21" ref="K122:K123">SUM(C122:J122)</f>
        <v>59</v>
      </c>
    </row>
    <row r="123" spans="1:11" ht="15">
      <c r="A123" s="113" t="s">
        <v>353</v>
      </c>
      <c r="B123" s="114" t="s">
        <v>107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93">
        <f t="shared" si="21"/>
        <v>0</v>
      </c>
    </row>
    <row r="124" spans="1:11" ht="15">
      <c r="A124" s="534" t="s">
        <v>229</v>
      </c>
      <c r="B124" s="535"/>
      <c r="C124" s="535"/>
      <c r="D124" s="535"/>
      <c r="E124" s="535"/>
      <c r="F124" s="535"/>
      <c r="G124" s="535"/>
      <c r="H124" s="535"/>
      <c r="I124" s="535"/>
      <c r="J124" s="535"/>
      <c r="K124" s="536"/>
    </row>
    <row r="125" spans="1:11" ht="25.5">
      <c r="A125" s="75" t="s">
        <v>10</v>
      </c>
      <c r="B125" s="90" t="s">
        <v>9</v>
      </c>
      <c r="C125" s="528"/>
      <c r="D125" s="529"/>
      <c r="E125" s="529"/>
      <c r="F125" s="529"/>
      <c r="G125" s="529"/>
      <c r="H125" s="529"/>
      <c r="I125" s="529"/>
      <c r="J125" s="529"/>
      <c r="K125" s="530"/>
    </row>
    <row r="126" spans="1:11" ht="15" customHeight="1">
      <c r="A126" s="78" t="s">
        <v>5</v>
      </c>
      <c r="B126" s="91" t="s">
        <v>8</v>
      </c>
      <c r="C126" s="124">
        <f>C6+C21+C36+C51+C66+C81+C96+C111</f>
        <v>76</v>
      </c>
      <c r="D126" s="124">
        <f aca="true" t="shared" si="22" ref="D126:K126">D6+D21+D36+D51+D66+D81+D96+D111</f>
        <v>18</v>
      </c>
      <c r="E126" s="124">
        <f t="shared" si="22"/>
        <v>0</v>
      </c>
      <c r="F126" s="124">
        <f t="shared" si="22"/>
        <v>0</v>
      </c>
      <c r="G126" s="124">
        <f t="shared" si="22"/>
        <v>62</v>
      </c>
      <c r="H126" s="124">
        <f t="shared" si="22"/>
        <v>30</v>
      </c>
      <c r="I126" s="124">
        <f t="shared" si="22"/>
        <v>1</v>
      </c>
      <c r="J126" s="124">
        <f t="shared" si="22"/>
        <v>1</v>
      </c>
      <c r="K126" s="125">
        <f t="shared" si="22"/>
        <v>188</v>
      </c>
    </row>
    <row r="127" spans="1:11" ht="15" customHeight="1">
      <c r="A127" s="78" t="s">
        <v>11</v>
      </c>
      <c r="B127" s="94" t="s">
        <v>6</v>
      </c>
      <c r="C127" s="124">
        <f aca="true" t="shared" si="23" ref="C127:K138">C7+C22+C37+C52+C67+C82+C97+C112</f>
        <v>18</v>
      </c>
      <c r="D127" s="124">
        <f t="shared" si="23"/>
        <v>21</v>
      </c>
      <c r="E127" s="124">
        <f t="shared" si="23"/>
        <v>0</v>
      </c>
      <c r="F127" s="124">
        <f t="shared" si="23"/>
        <v>0</v>
      </c>
      <c r="G127" s="124">
        <f t="shared" si="23"/>
        <v>12</v>
      </c>
      <c r="H127" s="124">
        <f t="shared" si="23"/>
        <v>9</v>
      </c>
      <c r="I127" s="124">
        <f t="shared" si="23"/>
        <v>0</v>
      </c>
      <c r="J127" s="124">
        <f t="shared" si="23"/>
        <v>1</v>
      </c>
      <c r="K127" s="125">
        <f t="shared" si="23"/>
        <v>61</v>
      </c>
    </row>
    <row r="128" spans="1:11" ht="15" customHeight="1">
      <c r="A128" s="78" t="s">
        <v>12</v>
      </c>
      <c r="B128" s="94">
        <v>41.43</v>
      </c>
      <c r="C128" s="124">
        <f t="shared" si="23"/>
        <v>0</v>
      </c>
      <c r="D128" s="124">
        <f t="shared" si="23"/>
        <v>0</v>
      </c>
      <c r="E128" s="124">
        <f t="shared" si="23"/>
        <v>0</v>
      </c>
      <c r="F128" s="124">
        <f t="shared" si="23"/>
        <v>0</v>
      </c>
      <c r="G128" s="124">
        <f t="shared" si="23"/>
        <v>0</v>
      </c>
      <c r="H128" s="124">
        <f t="shared" si="23"/>
        <v>0</v>
      </c>
      <c r="I128" s="124">
        <f t="shared" si="23"/>
        <v>0</v>
      </c>
      <c r="J128" s="124">
        <f t="shared" si="23"/>
        <v>0</v>
      </c>
      <c r="K128" s="125">
        <f t="shared" si="23"/>
        <v>0</v>
      </c>
    </row>
    <row r="129" spans="1:11" ht="25.5">
      <c r="A129" s="78" t="s">
        <v>13</v>
      </c>
      <c r="B129" s="94" t="s">
        <v>7</v>
      </c>
      <c r="C129" s="124">
        <f t="shared" si="23"/>
        <v>107</v>
      </c>
      <c r="D129" s="124">
        <f t="shared" si="23"/>
        <v>41</v>
      </c>
      <c r="E129" s="124">
        <f t="shared" si="23"/>
        <v>0</v>
      </c>
      <c r="F129" s="124">
        <f t="shared" si="23"/>
        <v>0</v>
      </c>
      <c r="G129" s="124">
        <f t="shared" si="23"/>
        <v>0</v>
      </c>
      <c r="H129" s="124">
        <f t="shared" si="23"/>
        <v>0</v>
      </c>
      <c r="I129" s="124">
        <f t="shared" si="23"/>
        <v>0</v>
      </c>
      <c r="J129" s="124">
        <f t="shared" si="23"/>
        <v>0</v>
      </c>
      <c r="K129" s="125">
        <f t="shared" si="23"/>
        <v>148</v>
      </c>
    </row>
    <row r="130" spans="1:11" ht="15" customHeight="1">
      <c r="A130" s="78" t="s">
        <v>14</v>
      </c>
      <c r="B130" s="94" t="s">
        <v>20</v>
      </c>
      <c r="C130" s="124">
        <f t="shared" si="23"/>
        <v>138</v>
      </c>
      <c r="D130" s="124">
        <f t="shared" si="23"/>
        <v>43</v>
      </c>
      <c r="E130" s="124">
        <f t="shared" si="23"/>
        <v>0</v>
      </c>
      <c r="F130" s="124">
        <f t="shared" si="23"/>
        <v>0</v>
      </c>
      <c r="G130" s="124">
        <f t="shared" si="23"/>
        <v>49</v>
      </c>
      <c r="H130" s="124">
        <f t="shared" si="23"/>
        <v>9</v>
      </c>
      <c r="I130" s="124">
        <f t="shared" si="23"/>
        <v>2</v>
      </c>
      <c r="J130" s="124">
        <f t="shared" si="23"/>
        <v>2</v>
      </c>
      <c r="K130" s="125">
        <f t="shared" si="23"/>
        <v>243</v>
      </c>
    </row>
    <row r="131" spans="1:11" ht="15" customHeight="1">
      <c r="A131" s="78" t="s">
        <v>15</v>
      </c>
      <c r="B131" s="94">
        <v>62.65</v>
      </c>
      <c r="C131" s="124">
        <f t="shared" si="23"/>
        <v>115</v>
      </c>
      <c r="D131" s="124">
        <f t="shared" si="23"/>
        <v>44</v>
      </c>
      <c r="E131" s="124">
        <f t="shared" si="23"/>
        <v>0</v>
      </c>
      <c r="F131" s="124">
        <f t="shared" si="23"/>
        <v>0</v>
      </c>
      <c r="G131" s="124">
        <f t="shared" si="23"/>
        <v>86</v>
      </c>
      <c r="H131" s="124">
        <f t="shared" si="23"/>
        <v>0</v>
      </c>
      <c r="I131" s="124">
        <f t="shared" si="23"/>
        <v>0</v>
      </c>
      <c r="J131" s="124">
        <f t="shared" si="23"/>
        <v>0</v>
      </c>
      <c r="K131" s="125">
        <f t="shared" si="23"/>
        <v>245</v>
      </c>
    </row>
    <row r="132" spans="1:11" ht="25.5">
      <c r="A132" s="78" t="s">
        <v>16</v>
      </c>
      <c r="B132" s="94">
        <v>68</v>
      </c>
      <c r="C132" s="124">
        <f t="shared" si="23"/>
        <v>0</v>
      </c>
      <c r="D132" s="124">
        <f t="shared" si="23"/>
        <v>0</v>
      </c>
      <c r="E132" s="124">
        <f t="shared" si="23"/>
        <v>0</v>
      </c>
      <c r="F132" s="124">
        <f t="shared" si="23"/>
        <v>0</v>
      </c>
      <c r="G132" s="124">
        <f t="shared" si="23"/>
        <v>0</v>
      </c>
      <c r="H132" s="124">
        <f t="shared" si="23"/>
        <v>0</v>
      </c>
      <c r="I132" s="124">
        <f t="shared" si="23"/>
        <v>0</v>
      </c>
      <c r="J132" s="124">
        <f t="shared" si="23"/>
        <v>0</v>
      </c>
      <c r="K132" s="125">
        <f t="shared" si="23"/>
        <v>0</v>
      </c>
    </row>
    <row r="133" spans="1:11" ht="25.5">
      <c r="A133" s="78" t="s">
        <v>17</v>
      </c>
      <c r="B133" s="94">
        <v>74.75</v>
      </c>
      <c r="C133" s="124">
        <f t="shared" si="23"/>
        <v>220</v>
      </c>
      <c r="D133" s="124">
        <f t="shared" si="23"/>
        <v>140</v>
      </c>
      <c r="E133" s="124">
        <f t="shared" si="23"/>
        <v>31</v>
      </c>
      <c r="F133" s="124">
        <f t="shared" si="23"/>
        <v>47</v>
      </c>
      <c r="G133" s="124">
        <f t="shared" si="23"/>
        <v>133</v>
      </c>
      <c r="H133" s="124">
        <f t="shared" si="23"/>
        <v>55</v>
      </c>
      <c r="I133" s="124">
        <f t="shared" si="23"/>
        <v>0</v>
      </c>
      <c r="J133" s="124">
        <f t="shared" si="23"/>
        <v>0</v>
      </c>
      <c r="K133" s="125">
        <f t="shared" si="23"/>
        <v>626</v>
      </c>
    </row>
    <row r="134" spans="1:11" ht="15" customHeight="1">
      <c r="A134" s="78" t="s">
        <v>18</v>
      </c>
      <c r="B134" s="94">
        <v>77</v>
      </c>
      <c r="C134" s="124">
        <f t="shared" si="23"/>
        <v>0</v>
      </c>
      <c r="D134" s="124">
        <f t="shared" si="23"/>
        <v>0</v>
      </c>
      <c r="E134" s="124">
        <f t="shared" si="23"/>
        <v>0</v>
      </c>
      <c r="F134" s="124">
        <f t="shared" si="23"/>
        <v>0</v>
      </c>
      <c r="G134" s="124">
        <f t="shared" si="23"/>
        <v>0</v>
      </c>
      <c r="H134" s="124">
        <f t="shared" si="23"/>
        <v>0</v>
      </c>
      <c r="I134" s="124">
        <f t="shared" si="23"/>
        <v>0</v>
      </c>
      <c r="J134" s="124">
        <f t="shared" si="23"/>
        <v>0</v>
      </c>
      <c r="K134" s="125">
        <f t="shared" si="23"/>
        <v>0</v>
      </c>
    </row>
    <row r="135" spans="1:11" ht="15" customHeight="1" thickBot="1">
      <c r="A135" s="116" t="s">
        <v>19</v>
      </c>
      <c r="B135" s="117">
        <v>81.82</v>
      </c>
      <c r="C135" s="146">
        <f t="shared" si="23"/>
        <v>51</v>
      </c>
      <c r="D135" s="146">
        <f t="shared" si="23"/>
        <v>0</v>
      </c>
      <c r="E135" s="146">
        <f t="shared" si="23"/>
        <v>0</v>
      </c>
      <c r="F135" s="146">
        <f t="shared" si="23"/>
        <v>0</v>
      </c>
      <c r="G135" s="146">
        <f t="shared" si="23"/>
        <v>59</v>
      </c>
      <c r="H135" s="146">
        <f t="shared" si="23"/>
        <v>0</v>
      </c>
      <c r="I135" s="146">
        <f t="shared" si="23"/>
        <v>0</v>
      </c>
      <c r="J135" s="146">
        <f t="shared" si="23"/>
        <v>13</v>
      </c>
      <c r="K135" s="175">
        <f t="shared" si="23"/>
        <v>123</v>
      </c>
    </row>
    <row r="136" spans="1:11" ht="15">
      <c r="A136" s="135" t="s">
        <v>376</v>
      </c>
      <c r="B136" s="136" t="s">
        <v>107</v>
      </c>
      <c r="C136" s="177">
        <f t="shared" si="23"/>
        <v>725</v>
      </c>
      <c r="D136" s="177">
        <f t="shared" si="23"/>
        <v>307</v>
      </c>
      <c r="E136" s="177">
        <f t="shared" si="23"/>
        <v>31</v>
      </c>
      <c r="F136" s="177">
        <f t="shared" si="23"/>
        <v>47</v>
      </c>
      <c r="G136" s="177">
        <f t="shared" si="23"/>
        <v>401</v>
      </c>
      <c r="H136" s="177">
        <f t="shared" si="23"/>
        <v>103</v>
      </c>
      <c r="I136" s="177">
        <f t="shared" si="23"/>
        <v>3</v>
      </c>
      <c r="J136" s="177">
        <f t="shared" si="23"/>
        <v>17</v>
      </c>
      <c r="K136" s="178">
        <f t="shared" si="23"/>
        <v>1634</v>
      </c>
    </row>
    <row r="137" spans="1:11" ht="15">
      <c r="A137" s="70" t="s">
        <v>90</v>
      </c>
      <c r="B137" s="128" t="s">
        <v>107</v>
      </c>
      <c r="C137" s="124">
        <f t="shared" si="23"/>
        <v>529</v>
      </c>
      <c r="D137" s="124">
        <f t="shared" si="23"/>
        <v>237</v>
      </c>
      <c r="E137" s="124">
        <f t="shared" si="23"/>
        <v>30</v>
      </c>
      <c r="F137" s="124">
        <f t="shared" si="23"/>
        <v>43</v>
      </c>
      <c r="G137" s="124">
        <f t="shared" si="23"/>
        <v>273</v>
      </c>
      <c r="H137" s="124">
        <f t="shared" si="23"/>
        <v>65</v>
      </c>
      <c r="I137" s="124">
        <f t="shared" si="23"/>
        <v>3</v>
      </c>
      <c r="J137" s="124">
        <f t="shared" si="23"/>
        <v>5</v>
      </c>
      <c r="K137" s="125">
        <f t="shared" si="23"/>
        <v>1185</v>
      </c>
    </row>
    <row r="138" spans="1:11" ht="13.5" thickBot="1">
      <c r="A138" s="129" t="s">
        <v>91</v>
      </c>
      <c r="B138" s="130" t="s">
        <v>107</v>
      </c>
      <c r="C138" s="126">
        <f t="shared" si="23"/>
        <v>14</v>
      </c>
      <c r="D138" s="126">
        <f t="shared" si="23"/>
        <v>5</v>
      </c>
      <c r="E138" s="126">
        <f t="shared" si="23"/>
        <v>0</v>
      </c>
      <c r="F138" s="126">
        <f t="shared" si="23"/>
        <v>0</v>
      </c>
      <c r="G138" s="126">
        <f t="shared" si="23"/>
        <v>10</v>
      </c>
      <c r="H138" s="126">
        <f t="shared" si="23"/>
        <v>1</v>
      </c>
      <c r="I138" s="126">
        <f t="shared" si="23"/>
        <v>0</v>
      </c>
      <c r="J138" s="126">
        <f t="shared" si="23"/>
        <v>2</v>
      </c>
      <c r="K138" s="175">
        <f t="shared" si="23"/>
        <v>32</v>
      </c>
    </row>
  </sheetData>
  <mergeCells count="21">
    <mergeCell ref="C35:K35"/>
    <mergeCell ref="A19:K19"/>
    <mergeCell ref="A34:K34"/>
    <mergeCell ref="A49:K49"/>
    <mergeCell ref="C125:K125"/>
    <mergeCell ref="C65:K65"/>
    <mergeCell ref="C95:K95"/>
    <mergeCell ref="A64:K64"/>
    <mergeCell ref="A79:K79"/>
    <mergeCell ref="A94:K94"/>
    <mergeCell ref="A109:K109"/>
    <mergeCell ref="A124:K124"/>
    <mergeCell ref="A1:K1"/>
    <mergeCell ref="C2:D2"/>
    <mergeCell ref="E2:F2"/>
    <mergeCell ref="G2:H2"/>
    <mergeCell ref="C5:K5"/>
    <mergeCell ref="A4:K4"/>
    <mergeCell ref="A2:A3"/>
    <mergeCell ref="B2:B3"/>
    <mergeCell ref="I2:J2"/>
  </mergeCells>
  <printOptions/>
  <pageMargins left="0.5905511811023623" right="0.5905511811023623" top="0.7480314960629921" bottom="0.7480314960629921" header="0.31496062992125984" footer="0.31496062992125984"/>
  <pageSetup firstPageNumber="83" useFirstPageNumber="1" horizontalDpi="600" verticalDpi="600" orientation="portrait" paperSize="9" scale="70" r:id="rId1"/>
  <headerFooter>
    <oddFooter>&amp;C&amp;P</oddFooter>
  </headerFooter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workbookViewId="0" topLeftCell="A77">
      <selection activeCell="W104" sqref="W104"/>
    </sheetView>
  </sheetViews>
  <sheetFormatPr defaultColWidth="9.140625" defaultRowHeight="15"/>
  <cols>
    <col min="1" max="1" width="22.7109375" style="132" customWidth="1"/>
    <col min="2" max="3" width="10.421875" style="133" customWidth="1"/>
    <col min="4" max="4" width="9.00390625" style="133" customWidth="1"/>
    <col min="5" max="5" width="7.421875" style="133" customWidth="1"/>
    <col min="6" max="6" width="9.140625" style="133" customWidth="1"/>
    <col min="7" max="7" width="10.421875" style="133" customWidth="1"/>
    <col min="8" max="8" width="9.28125" style="133" customWidth="1"/>
    <col min="9" max="9" width="7.421875" style="133" customWidth="1"/>
    <col min="10" max="10" width="8.7109375" style="133" customWidth="1"/>
    <col min="11" max="11" width="9.8515625" style="133" customWidth="1"/>
    <col min="12" max="12" width="9.28125" style="133" customWidth="1"/>
    <col min="13" max="13" width="8.140625" style="133" customWidth="1"/>
    <col min="14" max="14" width="9.8515625" style="133" customWidth="1"/>
    <col min="15" max="15" width="10.57421875" style="133" customWidth="1"/>
    <col min="16" max="16" width="10.421875" style="133" customWidth="1"/>
    <col min="17" max="18" width="9.140625" style="133" customWidth="1"/>
    <col min="19" max="16384" width="9.140625" style="1" customWidth="1"/>
  </cols>
  <sheetData>
    <row r="1" spans="1:23" ht="25.5" customHeight="1">
      <c r="A1" s="563" t="s">
        <v>381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5"/>
      <c r="T1" s="21"/>
      <c r="U1" s="19"/>
      <c r="V1" s="19"/>
      <c r="W1" s="19"/>
    </row>
    <row r="2" spans="1:18" s="5" customFormat="1" ht="25.5" customHeight="1">
      <c r="A2" s="506" t="s">
        <v>229</v>
      </c>
      <c r="B2" s="486"/>
      <c r="C2" s="566" t="s">
        <v>0</v>
      </c>
      <c r="D2" s="567"/>
      <c r="E2" s="567"/>
      <c r="F2" s="568"/>
      <c r="G2" s="566" t="s">
        <v>2</v>
      </c>
      <c r="H2" s="567"/>
      <c r="I2" s="567"/>
      <c r="J2" s="568"/>
      <c r="K2" s="566" t="s">
        <v>1</v>
      </c>
      <c r="L2" s="567"/>
      <c r="M2" s="567"/>
      <c r="N2" s="568"/>
      <c r="O2" s="566" t="s">
        <v>3</v>
      </c>
      <c r="P2" s="567"/>
      <c r="Q2" s="567"/>
      <c r="R2" s="569"/>
    </row>
    <row r="3" spans="1:18" s="5" customFormat="1" ht="71.25" customHeight="1" thickBot="1">
      <c r="A3" s="485"/>
      <c r="B3" s="487"/>
      <c r="C3" s="206" t="s">
        <v>214</v>
      </c>
      <c r="D3" s="206" t="s">
        <v>33</v>
      </c>
      <c r="E3" s="206" t="s">
        <v>92</v>
      </c>
      <c r="F3" s="206" t="s">
        <v>93</v>
      </c>
      <c r="G3" s="206" t="s">
        <v>214</v>
      </c>
      <c r="H3" s="206" t="s">
        <v>33</v>
      </c>
      <c r="I3" s="206" t="s">
        <v>92</v>
      </c>
      <c r="J3" s="206" t="s">
        <v>93</v>
      </c>
      <c r="K3" s="206" t="s">
        <v>214</v>
      </c>
      <c r="L3" s="206" t="s">
        <v>33</v>
      </c>
      <c r="M3" s="206" t="s">
        <v>92</v>
      </c>
      <c r="N3" s="206" t="s">
        <v>93</v>
      </c>
      <c r="O3" s="206" t="s">
        <v>214</v>
      </c>
      <c r="P3" s="206" t="s">
        <v>33</v>
      </c>
      <c r="Q3" s="206" t="s">
        <v>92</v>
      </c>
      <c r="R3" s="207" t="s">
        <v>93</v>
      </c>
    </row>
    <row r="4" spans="1:18" s="6" customFormat="1" ht="15">
      <c r="A4" s="570" t="s">
        <v>218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2"/>
    </row>
    <row r="5" spans="1:18" s="2" customFormat="1" ht="25.5" customHeight="1">
      <c r="A5" s="75" t="s">
        <v>10</v>
      </c>
      <c r="B5" s="90" t="s">
        <v>9</v>
      </c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5"/>
    </row>
    <row r="6" spans="1:18" ht="12.75" customHeight="1">
      <c r="A6" s="78" t="s">
        <v>5</v>
      </c>
      <c r="B6" s="91" t="s">
        <v>8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</row>
    <row r="7" spans="1:18" ht="12.75" customHeight="1">
      <c r="A7" s="78" t="s">
        <v>11</v>
      </c>
      <c r="B7" s="94" t="s">
        <v>6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</row>
    <row r="8" spans="1:18" ht="25.5">
      <c r="A8" s="78" t="s">
        <v>12</v>
      </c>
      <c r="B8" s="94">
        <v>41.43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7"/>
    </row>
    <row r="9" spans="1:18" ht="25.5" customHeight="1">
      <c r="A9" s="78" t="s">
        <v>13</v>
      </c>
      <c r="B9" s="94" t="s">
        <v>7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</row>
    <row r="10" spans="1:18" ht="25.5" customHeight="1">
      <c r="A10" s="78" t="s">
        <v>14</v>
      </c>
      <c r="B10" s="94" t="s">
        <v>20</v>
      </c>
      <c r="C10" s="186">
        <v>305</v>
      </c>
      <c r="D10" s="186">
        <v>308</v>
      </c>
      <c r="E10" s="186">
        <v>219</v>
      </c>
      <c r="F10" s="186">
        <v>174</v>
      </c>
      <c r="G10" s="186">
        <v>0</v>
      </c>
      <c r="H10" s="186">
        <v>0</v>
      </c>
      <c r="I10" s="186">
        <v>0</v>
      </c>
      <c r="J10" s="186">
        <v>0</v>
      </c>
      <c r="K10" s="186">
        <v>43</v>
      </c>
      <c r="L10" s="186">
        <v>43</v>
      </c>
      <c r="M10" s="186">
        <v>26</v>
      </c>
      <c r="N10" s="186">
        <v>23</v>
      </c>
      <c r="O10" s="186">
        <v>0</v>
      </c>
      <c r="P10" s="186">
        <v>0</v>
      </c>
      <c r="Q10" s="186">
        <v>0</v>
      </c>
      <c r="R10" s="187">
        <v>0</v>
      </c>
    </row>
    <row r="11" spans="1:18" ht="12.75" customHeight="1">
      <c r="A11" s="78" t="s">
        <v>15</v>
      </c>
      <c r="B11" s="94">
        <v>62.65</v>
      </c>
      <c r="C11" s="186">
        <v>657</v>
      </c>
      <c r="D11" s="186">
        <v>704</v>
      </c>
      <c r="E11" s="186">
        <v>490</v>
      </c>
      <c r="F11" s="186">
        <v>328</v>
      </c>
      <c r="G11" s="186">
        <v>0</v>
      </c>
      <c r="H11" s="186">
        <v>0</v>
      </c>
      <c r="I11" s="186">
        <v>0</v>
      </c>
      <c r="J11" s="186">
        <v>0</v>
      </c>
      <c r="K11" s="186">
        <v>178</v>
      </c>
      <c r="L11" s="186">
        <v>181</v>
      </c>
      <c r="M11" s="186">
        <v>142</v>
      </c>
      <c r="N11" s="186">
        <v>117</v>
      </c>
      <c r="O11" s="186">
        <v>24</v>
      </c>
      <c r="P11" s="186">
        <v>24</v>
      </c>
      <c r="Q11" s="186">
        <v>17</v>
      </c>
      <c r="R11" s="187">
        <v>17</v>
      </c>
    </row>
    <row r="12" spans="1:18" ht="25.5" customHeight="1">
      <c r="A12" s="78" t="s">
        <v>16</v>
      </c>
      <c r="B12" s="94">
        <v>68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7"/>
    </row>
    <row r="13" spans="1:18" ht="25.5">
      <c r="A13" s="78" t="s">
        <v>17</v>
      </c>
      <c r="B13" s="94">
        <v>74.75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7"/>
    </row>
    <row r="14" spans="1:18" ht="25.5">
      <c r="A14" s="78" t="s">
        <v>18</v>
      </c>
      <c r="B14" s="94">
        <v>77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7"/>
    </row>
    <row r="15" spans="1:18" ht="25.5">
      <c r="A15" s="78" t="s">
        <v>19</v>
      </c>
      <c r="B15" s="94">
        <v>81.82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7"/>
    </row>
    <row r="16" spans="1:18" ht="15">
      <c r="A16" s="110" t="s">
        <v>106</v>
      </c>
      <c r="B16" s="188" t="s">
        <v>107</v>
      </c>
      <c r="C16" s="189">
        <v>910</v>
      </c>
      <c r="D16" s="189">
        <f aca="true" t="shared" si="0" ref="D16:R16">SUM(D6:D15)</f>
        <v>1012</v>
      </c>
      <c r="E16" s="189">
        <f t="shared" si="0"/>
        <v>709</v>
      </c>
      <c r="F16" s="189">
        <f t="shared" si="0"/>
        <v>502</v>
      </c>
      <c r="G16" s="189">
        <v>0</v>
      </c>
      <c r="H16" s="189">
        <f t="shared" si="0"/>
        <v>0</v>
      </c>
      <c r="I16" s="189">
        <f t="shared" si="0"/>
        <v>0</v>
      </c>
      <c r="J16" s="189">
        <f t="shared" si="0"/>
        <v>0</v>
      </c>
      <c r="K16" s="189">
        <v>221</v>
      </c>
      <c r="L16" s="189">
        <f t="shared" si="0"/>
        <v>224</v>
      </c>
      <c r="M16" s="189">
        <f t="shared" si="0"/>
        <v>168</v>
      </c>
      <c r="N16" s="189">
        <f t="shared" si="0"/>
        <v>140</v>
      </c>
      <c r="O16" s="189">
        <v>24</v>
      </c>
      <c r="P16" s="189">
        <f t="shared" si="0"/>
        <v>24</v>
      </c>
      <c r="Q16" s="189">
        <f t="shared" si="0"/>
        <v>17</v>
      </c>
      <c r="R16" s="189">
        <f t="shared" si="0"/>
        <v>17</v>
      </c>
    </row>
    <row r="17" spans="1:18" s="6" customFormat="1" ht="15">
      <c r="A17" s="573" t="s">
        <v>219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5"/>
    </row>
    <row r="18" spans="1:18" s="2" customFormat="1" ht="25.5" customHeight="1">
      <c r="A18" s="75" t="s">
        <v>10</v>
      </c>
      <c r="B18" s="90" t="s">
        <v>9</v>
      </c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5"/>
    </row>
    <row r="19" spans="1:18" ht="15">
      <c r="A19" s="78" t="s">
        <v>5</v>
      </c>
      <c r="B19" s="91" t="s">
        <v>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7"/>
    </row>
    <row r="20" spans="1:18" ht="15">
      <c r="A20" s="78" t="s">
        <v>11</v>
      </c>
      <c r="B20" s="94" t="s">
        <v>6</v>
      </c>
      <c r="C20" s="186">
        <v>347</v>
      </c>
      <c r="D20" s="186">
        <v>380</v>
      </c>
      <c r="E20" s="186">
        <v>297</v>
      </c>
      <c r="F20" s="186">
        <v>242</v>
      </c>
      <c r="G20" s="186">
        <v>0</v>
      </c>
      <c r="H20" s="186">
        <v>0</v>
      </c>
      <c r="I20" s="186">
        <v>0</v>
      </c>
      <c r="J20" s="186">
        <v>0</v>
      </c>
      <c r="K20" s="186">
        <v>64</v>
      </c>
      <c r="L20" s="186">
        <v>67</v>
      </c>
      <c r="M20" s="186">
        <v>57</v>
      </c>
      <c r="N20" s="186">
        <v>55</v>
      </c>
      <c r="O20" s="186">
        <v>12</v>
      </c>
      <c r="P20" s="186">
        <v>12</v>
      </c>
      <c r="Q20" s="186">
        <v>12</v>
      </c>
      <c r="R20" s="187">
        <v>12</v>
      </c>
    </row>
    <row r="21" spans="1:18" ht="25.5">
      <c r="A21" s="78" t="s">
        <v>12</v>
      </c>
      <c r="B21" s="94">
        <v>41.43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</row>
    <row r="22" spans="1:18" ht="25.5">
      <c r="A22" s="78" t="s">
        <v>13</v>
      </c>
      <c r="B22" s="94" t="s">
        <v>7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</row>
    <row r="23" spans="1:18" ht="25.5">
      <c r="A23" s="78" t="s">
        <v>14</v>
      </c>
      <c r="B23" s="94" t="s">
        <v>20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7"/>
    </row>
    <row r="24" spans="1:18" ht="15">
      <c r="A24" s="78" t="s">
        <v>15</v>
      </c>
      <c r="B24" s="94">
        <v>62.65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7"/>
    </row>
    <row r="25" spans="1:18" ht="25.5">
      <c r="A25" s="78" t="s">
        <v>16</v>
      </c>
      <c r="B25" s="94">
        <v>68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7"/>
    </row>
    <row r="26" spans="1:18" ht="25.5">
      <c r="A26" s="78" t="s">
        <v>17</v>
      </c>
      <c r="B26" s="94">
        <v>74.75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7"/>
    </row>
    <row r="27" spans="1:18" ht="25.5">
      <c r="A27" s="78" t="s">
        <v>18</v>
      </c>
      <c r="B27" s="94">
        <v>77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7"/>
    </row>
    <row r="28" spans="1:18" ht="25.5">
      <c r="A28" s="116" t="s">
        <v>19</v>
      </c>
      <c r="B28" s="117">
        <v>81.82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1"/>
    </row>
    <row r="29" spans="1:18" ht="15">
      <c r="A29" s="110" t="s">
        <v>106</v>
      </c>
      <c r="B29" s="188" t="s">
        <v>107</v>
      </c>
      <c r="C29" s="189">
        <v>347</v>
      </c>
      <c r="D29" s="189">
        <f aca="true" t="shared" si="1" ref="D29:R29">SUM(D19:D28)</f>
        <v>380</v>
      </c>
      <c r="E29" s="189">
        <f t="shared" si="1"/>
        <v>297</v>
      </c>
      <c r="F29" s="189">
        <f t="shared" si="1"/>
        <v>242</v>
      </c>
      <c r="G29" s="189">
        <v>0</v>
      </c>
      <c r="H29" s="189">
        <f t="shared" si="1"/>
        <v>0</v>
      </c>
      <c r="I29" s="189">
        <f t="shared" si="1"/>
        <v>0</v>
      </c>
      <c r="J29" s="189">
        <f t="shared" si="1"/>
        <v>0</v>
      </c>
      <c r="K29" s="189">
        <v>64</v>
      </c>
      <c r="L29" s="189">
        <f t="shared" si="1"/>
        <v>67</v>
      </c>
      <c r="M29" s="189">
        <f t="shared" si="1"/>
        <v>57</v>
      </c>
      <c r="N29" s="189">
        <f t="shared" si="1"/>
        <v>55</v>
      </c>
      <c r="O29" s="189">
        <v>12</v>
      </c>
      <c r="P29" s="189">
        <f t="shared" si="1"/>
        <v>12</v>
      </c>
      <c r="Q29" s="189">
        <f t="shared" si="1"/>
        <v>12</v>
      </c>
      <c r="R29" s="189">
        <f t="shared" si="1"/>
        <v>12</v>
      </c>
    </row>
    <row r="30" spans="1:18" ht="15">
      <c r="A30" s="573" t="s">
        <v>220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5"/>
    </row>
    <row r="31" spans="1:18" ht="27.75" customHeight="1">
      <c r="A31" s="75" t="s">
        <v>10</v>
      </c>
      <c r="B31" s="90" t="s">
        <v>9</v>
      </c>
      <c r="C31" s="183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5"/>
    </row>
    <row r="32" spans="1:18" ht="15">
      <c r="A32" s="78" t="s">
        <v>5</v>
      </c>
      <c r="B32" s="91" t="s">
        <v>8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7"/>
    </row>
    <row r="33" spans="1:18" ht="15">
      <c r="A33" s="78" t="s">
        <v>11</v>
      </c>
      <c r="B33" s="94" t="s">
        <v>6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7"/>
    </row>
    <row r="34" spans="1:18" ht="25.5">
      <c r="A34" s="78" t="s">
        <v>12</v>
      </c>
      <c r="B34" s="94">
        <v>41.43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7"/>
    </row>
    <row r="35" spans="1:18" ht="25.5">
      <c r="A35" s="78" t="s">
        <v>13</v>
      </c>
      <c r="B35" s="94" t="s">
        <v>7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7"/>
    </row>
    <row r="36" spans="1:18" ht="25.5">
      <c r="A36" s="78" t="s">
        <v>14</v>
      </c>
      <c r="B36" s="94" t="s">
        <v>20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7"/>
    </row>
    <row r="37" spans="1:18" ht="15">
      <c r="A37" s="78" t="s">
        <v>15</v>
      </c>
      <c r="B37" s="94">
        <v>62.65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7"/>
    </row>
    <row r="38" spans="1:18" ht="25.5">
      <c r="A38" s="78" t="s">
        <v>16</v>
      </c>
      <c r="B38" s="94">
        <v>68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7"/>
    </row>
    <row r="39" spans="1:18" ht="25.5">
      <c r="A39" s="78" t="s">
        <v>17</v>
      </c>
      <c r="B39" s="94">
        <v>74.75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7"/>
    </row>
    <row r="40" spans="1:18" ht="25.5">
      <c r="A40" s="78" t="s">
        <v>18</v>
      </c>
      <c r="B40" s="94">
        <v>77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7"/>
    </row>
    <row r="41" spans="1:18" ht="25.5">
      <c r="A41" s="78" t="s">
        <v>19</v>
      </c>
      <c r="B41" s="94">
        <v>81.82</v>
      </c>
      <c r="C41" s="186">
        <v>226</v>
      </c>
      <c r="D41" s="186">
        <v>226</v>
      </c>
      <c r="E41" s="186">
        <v>90</v>
      </c>
      <c r="F41" s="186">
        <v>67</v>
      </c>
      <c r="G41" s="186">
        <v>0</v>
      </c>
      <c r="H41" s="186">
        <v>0</v>
      </c>
      <c r="I41" s="186">
        <v>0</v>
      </c>
      <c r="J41" s="186">
        <v>0</v>
      </c>
      <c r="K41" s="186">
        <v>92</v>
      </c>
      <c r="L41" s="186">
        <v>95</v>
      </c>
      <c r="M41" s="186">
        <v>71</v>
      </c>
      <c r="N41" s="186">
        <v>61</v>
      </c>
      <c r="O41" s="186">
        <v>17</v>
      </c>
      <c r="P41" s="186">
        <v>17</v>
      </c>
      <c r="Q41" s="186">
        <v>8</v>
      </c>
      <c r="R41" s="187">
        <v>8</v>
      </c>
    </row>
    <row r="42" spans="1:18" ht="15">
      <c r="A42" s="110" t="s">
        <v>106</v>
      </c>
      <c r="B42" s="188" t="s">
        <v>107</v>
      </c>
      <c r="C42" s="189">
        <v>226</v>
      </c>
      <c r="D42" s="189">
        <f aca="true" t="shared" si="2" ref="D42:R42">SUM(D32:D41)</f>
        <v>226</v>
      </c>
      <c r="E42" s="189">
        <f t="shared" si="2"/>
        <v>90</v>
      </c>
      <c r="F42" s="189">
        <f t="shared" si="2"/>
        <v>67</v>
      </c>
      <c r="G42" s="189">
        <v>0</v>
      </c>
      <c r="H42" s="189">
        <f t="shared" si="2"/>
        <v>0</v>
      </c>
      <c r="I42" s="189">
        <f t="shared" si="2"/>
        <v>0</v>
      </c>
      <c r="J42" s="189">
        <f t="shared" si="2"/>
        <v>0</v>
      </c>
      <c r="K42" s="189">
        <v>92</v>
      </c>
      <c r="L42" s="189">
        <f t="shared" si="2"/>
        <v>95</v>
      </c>
      <c r="M42" s="189">
        <f t="shared" si="2"/>
        <v>71</v>
      </c>
      <c r="N42" s="189">
        <f t="shared" si="2"/>
        <v>61</v>
      </c>
      <c r="O42" s="189">
        <v>17</v>
      </c>
      <c r="P42" s="189">
        <f t="shared" si="2"/>
        <v>17</v>
      </c>
      <c r="Q42" s="189">
        <f t="shared" si="2"/>
        <v>8</v>
      </c>
      <c r="R42" s="189">
        <f t="shared" si="2"/>
        <v>8</v>
      </c>
    </row>
    <row r="43" spans="1:18" ht="15">
      <c r="A43" s="573" t="s">
        <v>221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5"/>
    </row>
    <row r="44" spans="1:18" ht="28.5" customHeight="1">
      <c r="A44" s="75" t="s">
        <v>10</v>
      </c>
      <c r="B44" s="90" t="s">
        <v>9</v>
      </c>
      <c r="C44" s="183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5"/>
    </row>
    <row r="45" spans="1:18" ht="15">
      <c r="A45" s="78" t="s">
        <v>5</v>
      </c>
      <c r="B45" s="91" t="s">
        <v>8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7"/>
    </row>
    <row r="46" spans="1:18" ht="15">
      <c r="A46" s="78" t="s">
        <v>11</v>
      </c>
      <c r="B46" s="94" t="s">
        <v>6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7"/>
    </row>
    <row r="47" spans="1:18" ht="25.5">
      <c r="A47" s="78" t="s">
        <v>12</v>
      </c>
      <c r="B47" s="94">
        <v>41.43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7"/>
    </row>
    <row r="48" spans="1:18" ht="25.5">
      <c r="A48" s="78" t="s">
        <v>13</v>
      </c>
      <c r="B48" s="94" t="s">
        <v>7</v>
      </c>
      <c r="C48" s="186">
        <v>729</v>
      </c>
      <c r="D48" s="186">
        <v>925</v>
      </c>
      <c r="E48" s="186">
        <v>424</v>
      </c>
      <c r="F48" s="186">
        <v>309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7">
        <v>0</v>
      </c>
    </row>
    <row r="49" spans="1:18" ht="25.5">
      <c r="A49" s="78" t="s">
        <v>14</v>
      </c>
      <c r="B49" s="94" t="s">
        <v>20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7"/>
    </row>
    <row r="50" spans="1:18" ht="15">
      <c r="A50" s="78" t="s">
        <v>15</v>
      </c>
      <c r="B50" s="94">
        <v>62.65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7"/>
    </row>
    <row r="51" spans="1:18" ht="25.5">
      <c r="A51" s="78" t="s">
        <v>16</v>
      </c>
      <c r="B51" s="94">
        <v>68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7"/>
    </row>
    <row r="52" spans="1:18" ht="25.5">
      <c r="A52" s="78" t="s">
        <v>17</v>
      </c>
      <c r="B52" s="94">
        <v>74.75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7"/>
    </row>
    <row r="53" spans="1:18" ht="25.5">
      <c r="A53" s="78" t="s">
        <v>18</v>
      </c>
      <c r="B53" s="94">
        <v>77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</row>
    <row r="54" spans="1:18" ht="25.5">
      <c r="A54" s="116" t="s">
        <v>19</v>
      </c>
      <c r="B54" s="117">
        <v>81.82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1"/>
    </row>
    <row r="55" spans="1:18" ht="15">
      <c r="A55" s="110" t="s">
        <v>106</v>
      </c>
      <c r="B55" s="188" t="s">
        <v>107</v>
      </c>
      <c r="C55" s="189">
        <v>729</v>
      </c>
      <c r="D55" s="189">
        <f aca="true" t="shared" si="3" ref="D55:R55">SUM(D45:D54)</f>
        <v>925</v>
      </c>
      <c r="E55" s="189">
        <f t="shared" si="3"/>
        <v>424</v>
      </c>
      <c r="F55" s="189">
        <f t="shared" si="3"/>
        <v>309</v>
      </c>
      <c r="G55" s="189">
        <v>0</v>
      </c>
      <c r="H55" s="189">
        <f t="shared" si="3"/>
        <v>0</v>
      </c>
      <c r="I55" s="189">
        <f t="shared" si="3"/>
        <v>0</v>
      </c>
      <c r="J55" s="189">
        <f t="shared" si="3"/>
        <v>0</v>
      </c>
      <c r="K55" s="189">
        <v>0</v>
      </c>
      <c r="L55" s="189">
        <f t="shared" si="3"/>
        <v>0</v>
      </c>
      <c r="M55" s="189">
        <f t="shared" si="3"/>
        <v>0</v>
      </c>
      <c r="N55" s="189">
        <f t="shared" si="3"/>
        <v>0</v>
      </c>
      <c r="O55" s="189">
        <v>0</v>
      </c>
      <c r="P55" s="189">
        <f t="shared" si="3"/>
        <v>0</v>
      </c>
      <c r="Q55" s="189">
        <f t="shared" si="3"/>
        <v>0</v>
      </c>
      <c r="R55" s="189">
        <f t="shared" si="3"/>
        <v>0</v>
      </c>
    </row>
    <row r="56" spans="1:18" ht="15">
      <c r="A56" s="573" t="s">
        <v>223</v>
      </c>
      <c r="B56" s="574"/>
      <c r="C56" s="574"/>
      <c r="D56" s="574"/>
      <c r="E56" s="574"/>
      <c r="F56" s="574"/>
      <c r="G56" s="574"/>
      <c r="H56" s="574"/>
      <c r="I56" s="574"/>
      <c r="J56" s="574"/>
      <c r="K56" s="574"/>
      <c r="L56" s="574"/>
      <c r="M56" s="574"/>
      <c r="N56" s="574"/>
      <c r="O56" s="574"/>
      <c r="P56" s="574"/>
      <c r="Q56" s="574"/>
      <c r="R56" s="575"/>
    </row>
    <row r="57" spans="1:18" ht="26.25" customHeight="1">
      <c r="A57" s="75" t="s">
        <v>10</v>
      </c>
      <c r="B57" s="90" t="s">
        <v>9</v>
      </c>
      <c r="C57" s="183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5"/>
    </row>
    <row r="58" spans="1:18" ht="15">
      <c r="A58" s="78" t="s">
        <v>5</v>
      </c>
      <c r="B58" s="91" t="s">
        <v>8</v>
      </c>
      <c r="C58" s="186">
        <v>283</v>
      </c>
      <c r="D58" s="186">
        <v>288</v>
      </c>
      <c r="E58" s="186">
        <v>232</v>
      </c>
      <c r="F58" s="186">
        <v>160</v>
      </c>
      <c r="G58" s="186">
        <v>0</v>
      </c>
      <c r="H58" s="186">
        <v>0</v>
      </c>
      <c r="I58" s="186">
        <v>0</v>
      </c>
      <c r="J58" s="186">
        <v>0</v>
      </c>
      <c r="K58" s="186">
        <v>101</v>
      </c>
      <c r="L58" s="186">
        <v>118</v>
      </c>
      <c r="M58" s="186">
        <v>99</v>
      </c>
      <c r="N58" s="186">
        <v>69</v>
      </c>
      <c r="O58" s="186">
        <v>4</v>
      </c>
      <c r="P58" s="186">
        <v>4</v>
      </c>
      <c r="Q58" s="186">
        <v>4</v>
      </c>
      <c r="R58" s="187">
        <v>4</v>
      </c>
    </row>
    <row r="59" spans="1:18" ht="15">
      <c r="A59" s="78" t="s">
        <v>11</v>
      </c>
      <c r="B59" s="94" t="s">
        <v>6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7"/>
    </row>
    <row r="60" spans="1:18" ht="25.5">
      <c r="A60" s="78" t="s">
        <v>12</v>
      </c>
      <c r="B60" s="94">
        <v>41.43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7"/>
    </row>
    <row r="61" spans="1:18" ht="25.5">
      <c r="A61" s="78" t="s">
        <v>13</v>
      </c>
      <c r="B61" s="94" t="s">
        <v>7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7"/>
    </row>
    <row r="62" spans="1:18" ht="25.5">
      <c r="A62" s="78" t="s">
        <v>14</v>
      </c>
      <c r="B62" s="94" t="s">
        <v>20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7"/>
    </row>
    <row r="63" spans="1:18" ht="15">
      <c r="A63" s="78" t="s">
        <v>15</v>
      </c>
      <c r="B63" s="94">
        <v>62.65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7"/>
    </row>
    <row r="64" spans="1:18" ht="25.5">
      <c r="A64" s="78" t="s">
        <v>16</v>
      </c>
      <c r="B64" s="94">
        <v>68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7"/>
    </row>
    <row r="65" spans="1:18" ht="25.5">
      <c r="A65" s="78" t="s">
        <v>17</v>
      </c>
      <c r="B65" s="94">
        <v>74.75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7"/>
    </row>
    <row r="66" spans="1:18" ht="25.5">
      <c r="A66" s="78" t="s">
        <v>18</v>
      </c>
      <c r="B66" s="94">
        <v>77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7"/>
    </row>
    <row r="67" spans="1:18" ht="25.5">
      <c r="A67" s="78" t="s">
        <v>19</v>
      </c>
      <c r="B67" s="94">
        <v>81.82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7"/>
    </row>
    <row r="68" spans="1:18" ht="15">
      <c r="A68" s="110" t="s">
        <v>106</v>
      </c>
      <c r="B68" s="188" t="s">
        <v>107</v>
      </c>
      <c r="C68" s="189">
        <v>283</v>
      </c>
      <c r="D68" s="189">
        <f aca="true" t="shared" si="4" ref="D68:R68">SUM(D58:D67)</f>
        <v>288</v>
      </c>
      <c r="E68" s="189">
        <f t="shared" si="4"/>
        <v>232</v>
      </c>
      <c r="F68" s="189">
        <f t="shared" si="4"/>
        <v>160</v>
      </c>
      <c r="G68" s="189">
        <v>0</v>
      </c>
      <c r="H68" s="189">
        <f t="shared" si="4"/>
        <v>0</v>
      </c>
      <c r="I68" s="189">
        <f t="shared" si="4"/>
        <v>0</v>
      </c>
      <c r="J68" s="189">
        <f t="shared" si="4"/>
        <v>0</v>
      </c>
      <c r="K68" s="189">
        <v>101</v>
      </c>
      <c r="L68" s="189">
        <f t="shared" si="4"/>
        <v>118</v>
      </c>
      <c r="M68" s="189">
        <f t="shared" si="4"/>
        <v>99</v>
      </c>
      <c r="N68" s="189">
        <f t="shared" si="4"/>
        <v>69</v>
      </c>
      <c r="O68" s="189">
        <v>4</v>
      </c>
      <c r="P68" s="189">
        <f t="shared" si="4"/>
        <v>4</v>
      </c>
      <c r="Q68" s="189">
        <f t="shared" si="4"/>
        <v>4</v>
      </c>
      <c r="R68" s="189">
        <f t="shared" si="4"/>
        <v>4</v>
      </c>
    </row>
    <row r="69" spans="1:18" ht="15">
      <c r="A69" s="573" t="s">
        <v>224</v>
      </c>
      <c r="B69" s="574"/>
      <c r="C69" s="574"/>
      <c r="D69" s="574"/>
      <c r="E69" s="574"/>
      <c r="F69" s="574"/>
      <c r="G69" s="574"/>
      <c r="H69" s="574"/>
      <c r="I69" s="574"/>
      <c r="J69" s="574"/>
      <c r="K69" s="574"/>
      <c r="L69" s="574"/>
      <c r="M69" s="574"/>
      <c r="N69" s="574"/>
      <c r="O69" s="574"/>
      <c r="P69" s="574"/>
      <c r="Q69" s="574"/>
      <c r="R69" s="575"/>
    </row>
    <row r="70" spans="1:18" ht="27" customHeight="1">
      <c r="A70" s="75" t="s">
        <v>10</v>
      </c>
      <c r="B70" s="90" t="s">
        <v>9</v>
      </c>
      <c r="C70" s="183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/>
    </row>
    <row r="71" spans="1:18" ht="15">
      <c r="A71" s="78" t="s">
        <v>5</v>
      </c>
      <c r="B71" s="91" t="s">
        <v>8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7"/>
    </row>
    <row r="72" spans="1:18" ht="15">
      <c r="A72" s="78" t="s">
        <v>11</v>
      </c>
      <c r="B72" s="94" t="s">
        <v>6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7"/>
    </row>
    <row r="73" spans="1:18" ht="25.5">
      <c r="A73" s="78" t="s">
        <v>12</v>
      </c>
      <c r="B73" s="94">
        <v>41.43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7"/>
    </row>
    <row r="74" spans="1:18" ht="25.5">
      <c r="A74" s="78" t="s">
        <v>13</v>
      </c>
      <c r="B74" s="94" t="s">
        <v>7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7"/>
    </row>
    <row r="75" spans="1:18" ht="25.5">
      <c r="A75" s="78" t="s">
        <v>14</v>
      </c>
      <c r="B75" s="94" t="s">
        <v>20</v>
      </c>
      <c r="C75" s="186">
        <v>348</v>
      </c>
      <c r="D75" s="186">
        <v>384</v>
      </c>
      <c r="E75" s="186">
        <v>272</v>
      </c>
      <c r="F75" s="186">
        <v>198</v>
      </c>
      <c r="G75" s="186">
        <v>0</v>
      </c>
      <c r="H75" s="186">
        <v>0</v>
      </c>
      <c r="I75" s="186">
        <v>0</v>
      </c>
      <c r="J75" s="186">
        <v>0</v>
      </c>
      <c r="K75" s="186">
        <v>133</v>
      </c>
      <c r="L75" s="186">
        <v>155</v>
      </c>
      <c r="M75" s="186">
        <v>100</v>
      </c>
      <c r="N75" s="186">
        <v>83</v>
      </c>
      <c r="O75" s="186">
        <v>3</v>
      </c>
      <c r="P75" s="186">
        <v>3</v>
      </c>
      <c r="Q75" s="186">
        <v>2</v>
      </c>
      <c r="R75" s="187">
        <v>2</v>
      </c>
    </row>
    <row r="76" spans="1:18" ht="15">
      <c r="A76" s="78" t="s">
        <v>15</v>
      </c>
      <c r="B76" s="94">
        <v>62.65</v>
      </c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7"/>
    </row>
    <row r="77" spans="1:18" ht="25.5">
      <c r="A77" s="78" t="s">
        <v>16</v>
      </c>
      <c r="B77" s="94">
        <v>68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7"/>
    </row>
    <row r="78" spans="1:18" ht="25.5">
      <c r="A78" s="78" t="s">
        <v>17</v>
      </c>
      <c r="B78" s="94">
        <v>74.75</v>
      </c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7"/>
    </row>
    <row r="79" spans="1:18" ht="25.5">
      <c r="A79" s="78" t="s">
        <v>18</v>
      </c>
      <c r="B79" s="94">
        <v>77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7"/>
    </row>
    <row r="80" spans="1:18" ht="25.5">
      <c r="A80" s="116" t="s">
        <v>19</v>
      </c>
      <c r="B80" s="117">
        <v>81.82</v>
      </c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1"/>
    </row>
    <row r="81" spans="1:18" ht="15">
      <c r="A81" s="110" t="s">
        <v>106</v>
      </c>
      <c r="B81" s="188" t="s">
        <v>107</v>
      </c>
      <c r="C81" s="189">
        <v>348</v>
      </c>
      <c r="D81" s="189">
        <f aca="true" t="shared" si="5" ref="D81:R81">SUM(D71:D80)</f>
        <v>384</v>
      </c>
      <c r="E81" s="189">
        <f t="shared" si="5"/>
        <v>272</v>
      </c>
      <c r="F81" s="189">
        <f t="shared" si="5"/>
        <v>198</v>
      </c>
      <c r="G81" s="189">
        <v>0</v>
      </c>
      <c r="H81" s="189">
        <f t="shared" si="5"/>
        <v>0</v>
      </c>
      <c r="I81" s="189">
        <f t="shared" si="5"/>
        <v>0</v>
      </c>
      <c r="J81" s="189">
        <f t="shared" si="5"/>
        <v>0</v>
      </c>
      <c r="K81" s="189">
        <v>133</v>
      </c>
      <c r="L81" s="189">
        <f t="shared" si="5"/>
        <v>155</v>
      </c>
      <c r="M81" s="189">
        <f t="shared" si="5"/>
        <v>100</v>
      </c>
      <c r="N81" s="189">
        <f t="shared" si="5"/>
        <v>83</v>
      </c>
      <c r="O81" s="189">
        <v>3</v>
      </c>
      <c r="P81" s="189">
        <f t="shared" si="5"/>
        <v>3</v>
      </c>
      <c r="Q81" s="189">
        <f t="shared" si="5"/>
        <v>2</v>
      </c>
      <c r="R81" s="189">
        <f t="shared" si="5"/>
        <v>2</v>
      </c>
    </row>
    <row r="82" spans="1:18" ht="15">
      <c r="A82" s="573" t="s">
        <v>225</v>
      </c>
      <c r="B82" s="574"/>
      <c r="C82" s="574"/>
      <c r="D82" s="574"/>
      <c r="E82" s="574"/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5"/>
    </row>
    <row r="83" spans="1:18" ht="38.25">
      <c r="A83" s="75" t="s">
        <v>10</v>
      </c>
      <c r="B83" s="90" t="s">
        <v>9</v>
      </c>
      <c r="C83" s="183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5"/>
    </row>
    <row r="84" spans="1:18" ht="15">
      <c r="A84" s="78" t="s">
        <v>5</v>
      </c>
      <c r="B84" s="91" t="s">
        <v>8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7"/>
    </row>
    <row r="85" spans="1:18" ht="15">
      <c r="A85" s="78" t="s">
        <v>11</v>
      </c>
      <c r="B85" s="94" t="s">
        <v>6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7"/>
    </row>
    <row r="86" spans="1:18" ht="25.5">
      <c r="A86" s="78" t="s">
        <v>12</v>
      </c>
      <c r="B86" s="94">
        <v>41.43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7"/>
    </row>
    <row r="87" spans="1:18" ht="25.5">
      <c r="A87" s="78" t="s">
        <v>13</v>
      </c>
      <c r="B87" s="94" t="s">
        <v>7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7"/>
    </row>
    <row r="88" spans="1:18" ht="25.5">
      <c r="A88" s="78" t="s">
        <v>14</v>
      </c>
      <c r="B88" s="94" t="s">
        <v>20</v>
      </c>
      <c r="C88" s="186">
        <v>277</v>
      </c>
      <c r="D88" s="186">
        <v>318</v>
      </c>
      <c r="E88" s="186">
        <v>217</v>
      </c>
      <c r="F88" s="186">
        <v>112</v>
      </c>
      <c r="G88" s="186">
        <v>0</v>
      </c>
      <c r="H88" s="186">
        <v>0</v>
      </c>
      <c r="I88" s="186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86">
        <v>0</v>
      </c>
      <c r="Q88" s="186">
        <v>0</v>
      </c>
      <c r="R88" s="187">
        <v>0</v>
      </c>
    </row>
    <row r="89" spans="1:18" ht="15">
      <c r="A89" s="78" t="s">
        <v>15</v>
      </c>
      <c r="B89" s="94">
        <v>62.65</v>
      </c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7"/>
    </row>
    <row r="90" spans="1:18" ht="25.5">
      <c r="A90" s="78" t="s">
        <v>16</v>
      </c>
      <c r="B90" s="94">
        <v>68</v>
      </c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7"/>
    </row>
    <row r="91" spans="1:18" ht="25.5">
      <c r="A91" s="78" t="s">
        <v>17</v>
      </c>
      <c r="B91" s="94">
        <v>74.75</v>
      </c>
      <c r="C91" s="186">
        <v>1209</v>
      </c>
      <c r="D91" s="186">
        <v>1438</v>
      </c>
      <c r="E91" s="186">
        <v>615</v>
      </c>
      <c r="F91" s="186">
        <v>447</v>
      </c>
      <c r="G91" s="186">
        <v>258</v>
      </c>
      <c r="H91" s="186">
        <v>300</v>
      </c>
      <c r="I91" s="186">
        <v>199</v>
      </c>
      <c r="J91" s="186">
        <v>141</v>
      </c>
      <c r="K91" s="186">
        <v>476</v>
      </c>
      <c r="L91" s="186">
        <v>520</v>
      </c>
      <c r="M91" s="186">
        <v>259</v>
      </c>
      <c r="N91" s="186">
        <v>222</v>
      </c>
      <c r="O91" s="186">
        <v>21</v>
      </c>
      <c r="P91" s="186">
        <v>24</v>
      </c>
      <c r="Q91" s="186">
        <v>12</v>
      </c>
      <c r="R91" s="187">
        <v>12</v>
      </c>
    </row>
    <row r="92" spans="1:18" ht="25.5">
      <c r="A92" s="78" t="s">
        <v>18</v>
      </c>
      <c r="B92" s="94">
        <v>77</v>
      </c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7"/>
    </row>
    <row r="93" spans="1:18" ht="25.5">
      <c r="A93" s="78" t="s">
        <v>19</v>
      </c>
      <c r="B93" s="94">
        <v>81.82</v>
      </c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7"/>
    </row>
    <row r="94" spans="1:18" ht="15">
      <c r="A94" s="110" t="s">
        <v>106</v>
      </c>
      <c r="B94" s="188" t="s">
        <v>107</v>
      </c>
      <c r="C94" s="189">
        <v>1424</v>
      </c>
      <c r="D94" s="189">
        <f aca="true" t="shared" si="6" ref="D94:R94">SUM(D84:D93)</f>
        <v>1756</v>
      </c>
      <c r="E94" s="189">
        <f t="shared" si="6"/>
        <v>832</v>
      </c>
      <c r="F94" s="189">
        <f t="shared" si="6"/>
        <v>559</v>
      </c>
      <c r="G94" s="189">
        <v>258</v>
      </c>
      <c r="H94" s="189">
        <f t="shared" si="6"/>
        <v>300</v>
      </c>
      <c r="I94" s="189">
        <f t="shared" si="6"/>
        <v>199</v>
      </c>
      <c r="J94" s="189">
        <f t="shared" si="6"/>
        <v>141</v>
      </c>
      <c r="K94" s="189">
        <v>476</v>
      </c>
      <c r="L94" s="189">
        <f t="shared" si="6"/>
        <v>520</v>
      </c>
      <c r="M94" s="189">
        <f t="shared" si="6"/>
        <v>259</v>
      </c>
      <c r="N94" s="189">
        <f t="shared" si="6"/>
        <v>222</v>
      </c>
      <c r="O94" s="189">
        <v>21</v>
      </c>
      <c r="P94" s="189">
        <f t="shared" si="6"/>
        <v>24</v>
      </c>
      <c r="Q94" s="189">
        <f t="shared" si="6"/>
        <v>12</v>
      </c>
      <c r="R94" s="189">
        <f t="shared" si="6"/>
        <v>12</v>
      </c>
    </row>
    <row r="95" spans="1:18" ht="15">
      <c r="A95" s="573" t="s">
        <v>226</v>
      </c>
      <c r="B95" s="574"/>
      <c r="C95" s="574"/>
      <c r="D95" s="574"/>
      <c r="E95" s="574"/>
      <c r="F95" s="574"/>
      <c r="G95" s="574"/>
      <c r="H95" s="574"/>
      <c r="I95" s="574"/>
      <c r="J95" s="574"/>
      <c r="K95" s="574"/>
      <c r="L95" s="574"/>
      <c r="M95" s="574"/>
      <c r="N95" s="574"/>
      <c r="O95" s="574"/>
      <c r="P95" s="574"/>
      <c r="Q95" s="574"/>
      <c r="R95" s="575"/>
    </row>
    <row r="96" spans="1:18" ht="24.75" customHeight="1">
      <c r="A96" s="75" t="s">
        <v>10</v>
      </c>
      <c r="B96" s="90" t="s">
        <v>9</v>
      </c>
      <c r="C96" s="183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5"/>
    </row>
    <row r="97" spans="1:18" ht="15">
      <c r="A97" s="78" t="s">
        <v>5</v>
      </c>
      <c r="B97" s="91" t="s">
        <v>8</v>
      </c>
      <c r="C97" s="186">
        <v>658</v>
      </c>
      <c r="D97" s="186">
        <v>780</v>
      </c>
      <c r="E97" s="186">
        <v>468</v>
      </c>
      <c r="F97" s="186">
        <v>323</v>
      </c>
      <c r="G97" s="186">
        <v>0</v>
      </c>
      <c r="H97" s="186">
        <v>0</v>
      </c>
      <c r="I97" s="186">
        <v>0</v>
      </c>
      <c r="J97" s="186">
        <v>0</v>
      </c>
      <c r="K97" s="186">
        <v>82</v>
      </c>
      <c r="L97" s="186">
        <v>88</v>
      </c>
      <c r="M97" s="186">
        <v>53</v>
      </c>
      <c r="N97" s="186">
        <v>46</v>
      </c>
      <c r="O97" s="186">
        <v>1</v>
      </c>
      <c r="P97" s="186">
        <v>1</v>
      </c>
      <c r="Q97" s="186">
        <v>1</v>
      </c>
      <c r="R97" s="187">
        <v>1</v>
      </c>
    </row>
    <row r="98" spans="1:18" ht="15">
      <c r="A98" s="78" t="s">
        <v>11</v>
      </c>
      <c r="B98" s="94" t="s">
        <v>6</v>
      </c>
      <c r="C98" s="186">
        <v>0</v>
      </c>
      <c r="D98" s="186">
        <v>0</v>
      </c>
      <c r="E98" s="186">
        <v>0</v>
      </c>
      <c r="F98" s="186">
        <v>0</v>
      </c>
      <c r="G98" s="186">
        <v>0</v>
      </c>
      <c r="H98" s="186">
        <v>0</v>
      </c>
      <c r="I98" s="186">
        <v>0</v>
      </c>
      <c r="J98" s="186">
        <v>0</v>
      </c>
      <c r="K98" s="186">
        <v>5</v>
      </c>
      <c r="L98" s="186">
        <v>5</v>
      </c>
      <c r="M98" s="186">
        <v>3</v>
      </c>
      <c r="N98" s="186">
        <v>3</v>
      </c>
      <c r="O98" s="186">
        <v>4</v>
      </c>
      <c r="P98" s="186">
        <v>4</v>
      </c>
      <c r="Q98" s="186">
        <v>4</v>
      </c>
      <c r="R98" s="187">
        <v>4</v>
      </c>
    </row>
    <row r="99" spans="1:18" ht="25.5">
      <c r="A99" s="78" t="s">
        <v>12</v>
      </c>
      <c r="B99" s="94">
        <v>41.43</v>
      </c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7"/>
    </row>
    <row r="100" spans="1:18" ht="25.5">
      <c r="A100" s="78" t="s">
        <v>13</v>
      </c>
      <c r="B100" s="94" t="s">
        <v>7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7"/>
    </row>
    <row r="101" spans="1:18" ht="25.5">
      <c r="A101" s="78" t="s">
        <v>14</v>
      </c>
      <c r="B101" s="94" t="s">
        <v>20</v>
      </c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7"/>
    </row>
    <row r="102" spans="1:18" ht="15">
      <c r="A102" s="78" t="s">
        <v>15</v>
      </c>
      <c r="B102" s="94">
        <v>62.65</v>
      </c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7"/>
    </row>
    <row r="103" spans="1:18" ht="25.5">
      <c r="A103" s="78" t="s">
        <v>16</v>
      </c>
      <c r="B103" s="94">
        <v>68</v>
      </c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7"/>
    </row>
    <row r="104" spans="1:18" ht="25.5">
      <c r="A104" s="78" t="s">
        <v>17</v>
      </c>
      <c r="B104" s="94">
        <v>74.75</v>
      </c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7"/>
    </row>
    <row r="105" spans="1:18" ht="25.5">
      <c r="A105" s="78" t="s">
        <v>18</v>
      </c>
      <c r="B105" s="94">
        <v>77</v>
      </c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7"/>
    </row>
    <row r="106" spans="1:18" ht="25.5">
      <c r="A106" s="116" t="s">
        <v>19</v>
      </c>
      <c r="B106" s="117">
        <v>81.82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1"/>
    </row>
    <row r="107" spans="1:18" ht="15">
      <c r="A107" s="110" t="s">
        <v>106</v>
      </c>
      <c r="B107" s="188" t="s">
        <v>107</v>
      </c>
      <c r="C107" s="192">
        <v>658</v>
      </c>
      <c r="D107" s="192">
        <f aca="true" t="shared" si="7" ref="D107:R107">SUM(D97:D106)</f>
        <v>780</v>
      </c>
      <c r="E107" s="192">
        <f t="shared" si="7"/>
        <v>468</v>
      </c>
      <c r="F107" s="192">
        <f t="shared" si="7"/>
        <v>323</v>
      </c>
      <c r="G107" s="192">
        <v>0</v>
      </c>
      <c r="H107" s="192">
        <f t="shared" si="7"/>
        <v>0</v>
      </c>
      <c r="I107" s="192">
        <f t="shared" si="7"/>
        <v>0</v>
      </c>
      <c r="J107" s="192">
        <f t="shared" si="7"/>
        <v>0</v>
      </c>
      <c r="K107" s="192">
        <v>87</v>
      </c>
      <c r="L107" s="192">
        <f t="shared" si="7"/>
        <v>93</v>
      </c>
      <c r="M107" s="192">
        <f t="shared" si="7"/>
        <v>56</v>
      </c>
      <c r="N107" s="192">
        <f t="shared" si="7"/>
        <v>49</v>
      </c>
      <c r="O107" s="192">
        <v>5</v>
      </c>
      <c r="P107" s="192">
        <f t="shared" si="7"/>
        <v>5</v>
      </c>
      <c r="Q107" s="192">
        <f t="shared" si="7"/>
        <v>5</v>
      </c>
      <c r="R107" s="192">
        <f t="shared" si="7"/>
        <v>5</v>
      </c>
    </row>
    <row r="108" spans="1:18" ht="15">
      <c r="A108" s="534" t="s">
        <v>229</v>
      </c>
      <c r="B108" s="542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3"/>
    </row>
    <row r="109" spans="1:18" ht="30" customHeight="1">
      <c r="A109" s="212" t="s">
        <v>10</v>
      </c>
      <c r="B109" s="193" t="s">
        <v>9</v>
      </c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6"/>
    </row>
    <row r="110" spans="1:18" ht="15">
      <c r="A110" s="208" t="s">
        <v>5</v>
      </c>
      <c r="B110" s="197" t="s">
        <v>8</v>
      </c>
      <c r="C110" s="198">
        <v>918</v>
      </c>
      <c r="D110" s="198">
        <v>1068</v>
      </c>
      <c r="E110" s="198">
        <v>700</v>
      </c>
      <c r="F110" s="198">
        <v>483</v>
      </c>
      <c r="G110" s="198">
        <v>0</v>
      </c>
      <c r="H110" s="198">
        <v>0</v>
      </c>
      <c r="I110" s="198">
        <v>0</v>
      </c>
      <c r="J110" s="198">
        <v>0</v>
      </c>
      <c r="K110" s="198">
        <v>178</v>
      </c>
      <c r="L110" s="198">
        <v>206</v>
      </c>
      <c r="M110" s="198">
        <v>152</v>
      </c>
      <c r="N110" s="198">
        <v>115</v>
      </c>
      <c r="O110" s="198">
        <v>5</v>
      </c>
      <c r="P110" s="198">
        <v>5</v>
      </c>
      <c r="Q110" s="198">
        <v>5</v>
      </c>
      <c r="R110" s="199">
        <v>5</v>
      </c>
    </row>
    <row r="111" spans="1:18" ht="15">
      <c r="A111" s="208" t="s">
        <v>11</v>
      </c>
      <c r="B111" s="200" t="s">
        <v>6</v>
      </c>
      <c r="C111" s="198">
        <v>347</v>
      </c>
      <c r="D111" s="198">
        <v>380</v>
      </c>
      <c r="E111" s="198">
        <v>297</v>
      </c>
      <c r="F111" s="198">
        <v>242</v>
      </c>
      <c r="G111" s="198">
        <v>0</v>
      </c>
      <c r="H111" s="198">
        <v>0</v>
      </c>
      <c r="I111" s="198">
        <v>0</v>
      </c>
      <c r="J111" s="198">
        <v>0</v>
      </c>
      <c r="K111" s="198">
        <v>69</v>
      </c>
      <c r="L111" s="198">
        <v>72</v>
      </c>
      <c r="M111" s="198">
        <v>60</v>
      </c>
      <c r="N111" s="198">
        <v>58</v>
      </c>
      <c r="O111" s="198">
        <v>16</v>
      </c>
      <c r="P111" s="198">
        <v>16</v>
      </c>
      <c r="Q111" s="198">
        <v>16</v>
      </c>
      <c r="R111" s="199">
        <v>16</v>
      </c>
    </row>
    <row r="112" spans="1:18" ht="25.5">
      <c r="A112" s="208" t="s">
        <v>12</v>
      </c>
      <c r="B112" s="200">
        <v>41.43</v>
      </c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9"/>
    </row>
    <row r="113" spans="1:18" ht="25.5">
      <c r="A113" s="208" t="s">
        <v>13</v>
      </c>
      <c r="B113" s="200" t="s">
        <v>7</v>
      </c>
      <c r="C113" s="198">
        <v>729</v>
      </c>
      <c r="D113" s="198">
        <v>925</v>
      </c>
      <c r="E113" s="198">
        <v>424</v>
      </c>
      <c r="F113" s="198">
        <v>309</v>
      </c>
      <c r="G113" s="198">
        <v>0</v>
      </c>
      <c r="H113" s="198">
        <v>0</v>
      </c>
      <c r="I113" s="198">
        <v>0</v>
      </c>
      <c r="J113" s="198">
        <v>0</v>
      </c>
      <c r="K113" s="198">
        <v>0</v>
      </c>
      <c r="L113" s="198">
        <v>0</v>
      </c>
      <c r="M113" s="198">
        <v>0</v>
      </c>
      <c r="N113" s="198">
        <v>0</v>
      </c>
      <c r="O113" s="198">
        <v>0</v>
      </c>
      <c r="P113" s="198">
        <v>0</v>
      </c>
      <c r="Q113" s="198">
        <v>0</v>
      </c>
      <c r="R113" s="199">
        <v>0</v>
      </c>
    </row>
    <row r="114" spans="1:18" ht="25.5">
      <c r="A114" s="208" t="s">
        <v>14</v>
      </c>
      <c r="B114" s="200" t="s">
        <v>20</v>
      </c>
      <c r="C114" s="198">
        <v>904</v>
      </c>
      <c r="D114" s="198">
        <v>1010</v>
      </c>
      <c r="E114" s="198">
        <v>708</v>
      </c>
      <c r="F114" s="198">
        <v>484</v>
      </c>
      <c r="G114" s="198">
        <v>0</v>
      </c>
      <c r="H114" s="198">
        <v>0</v>
      </c>
      <c r="I114" s="198">
        <v>0</v>
      </c>
      <c r="J114" s="198">
        <v>0</v>
      </c>
      <c r="K114" s="198">
        <v>176</v>
      </c>
      <c r="L114" s="198">
        <v>198</v>
      </c>
      <c r="M114" s="198">
        <v>126</v>
      </c>
      <c r="N114" s="198">
        <v>106</v>
      </c>
      <c r="O114" s="198">
        <v>3</v>
      </c>
      <c r="P114" s="198">
        <v>3</v>
      </c>
      <c r="Q114" s="198">
        <v>2</v>
      </c>
      <c r="R114" s="199">
        <v>2</v>
      </c>
    </row>
    <row r="115" spans="1:18" ht="15">
      <c r="A115" s="208" t="s">
        <v>15</v>
      </c>
      <c r="B115" s="200">
        <v>62.65</v>
      </c>
      <c r="C115" s="198">
        <v>657</v>
      </c>
      <c r="D115" s="198">
        <v>704</v>
      </c>
      <c r="E115" s="198">
        <v>490</v>
      </c>
      <c r="F115" s="198">
        <v>328</v>
      </c>
      <c r="G115" s="198">
        <v>0</v>
      </c>
      <c r="H115" s="198">
        <v>0</v>
      </c>
      <c r="I115" s="198">
        <v>0</v>
      </c>
      <c r="J115" s="198">
        <v>0</v>
      </c>
      <c r="K115" s="198">
        <v>178</v>
      </c>
      <c r="L115" s="198">
        <v>181</v>
      </c>
      <c r="M115" s="198">
        <v>142</v>
      </c>
      <c r="N115" s="198">
        <v>117</v>
      </c>
      <c r="O115" s="198">
        <v>24</v>
      </c>
      <c r="P115" s="198">
        <v>24</v>
      </c>
      <c r="Q115" s="198">
        <v>17</v>
      </c>
      <c r="R115" s="199">
        <v>17</v>
      </c>
    </row>
    <row r="116" spans="1:18" ht="25.5">
      <c r="A116" s="208" t="s">
        <v>16</v>
      </c>
      <c r="B116" s="200">
        <v>68</v>
      </c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9"/>
    </row>
    <row r="117" spans="1:18" ht="25.5">
      <c r="A117" s="208" t="s">
        <v>17</v>
      </c>
      <c r="B117" s="200">
        <v>74.75</v>
      </c>
      <c r="C117" s="198">
        <v>1209</v>
      </c>
      <c r="D117" s="198">
        <v>1438</v>
      </c>
      <c r="E117" s="198">
        <v>615</v>
      </c>
      <c r="F117" s="198">
        <v>447</v>
      </c>
      <c r="G117" s="198">
        <v>258</v>
      </c>
      <c r="H117" s="198">
        <v>300</v>
      </c>
      <c r="I117" s="198">
        <v>199</v>
      </c>
      <c r="J117" s="198">
        <v>141</v>
      </c>
      <c r="K117" s="198">
        <v>476</v>
      </c>
      <c r="L117" s="198">
        <v>520</v>
      </c>
      <c r="M117" s="198">
        <v>259</v>
      </c>
      <c r="N117" s="198">
        <v>222</v>
      </c>
      <c r="O117" s="198">
        <v>21</v>
      </c>
      <c r="P117" s="198">
        <v>24</v>
      </c>
      <c r="Q117" s="198">
        <v>12</v>
      </c>
      <c r="R117" s="199">
        <v>12</v>
      </c>
    </row>
    <row r="118" spans="1:18" ht="25.5">
      <c r="A118" s="208" t="s">
        <v>18</v>
      </c>
      <c r="B118" s="200">
        <v>77</v>
      </c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9"/>
    </row>
    <row r="119" spans="1:18" ht="25.5">
      <c r="A119" s="209" t="s">
        <v>19</v>
      </c>
      <c r="B119" s="201">
        <v>81.82</v>
      </c>
      <c r="C119" s="202">
        <v>226</v>
      </c>
      <c r="D119" s="202">
        <v>226</v>
      </c>
      <c r="E119" s="202">
        <v>90</v>
      </c>
      <c r="F119" s="202">
        <v>67</v>
      </c>
      <c r="G119" s="202">
        <v>0</v>
      </c>
      <c r="H119" s="202">
        <v>0</v>
      </c>
      <c r="I119" s="202">
        <v>0</v>
      </c>
      <c r="J119" s="202">
        <v>0</v>
      </c>
      <c r="K119" s="202">
        <v>92</v>
      </c>
      <c r="L119" s="202">
        <v>95</v>
      </c>
      <c r="M119" s="202">
        <v>71</v>
      </c>
      <c r="N119" s="202">
        <v>61</v>
      </c>
      <c r="O119" s="202">
        <v>17</v>
      </c>
      <c r="P119" s="202">
        <v>17</v>
      </c>
      <c r="Q119" s="202">
        <v>8</v>
      </c>
      <c r="R119" s="203">
        <v>8</v>
      </c>
    </row>
    <row r="120" spans="1:18" ht="13.5" thickBot="1">
      <c r="A120" s="96" t="s">
        <v>376</v>
      </c>
      <c r="B120" s="97" t="s">
        <v>107</v>
      </c>
      <c r="C120" s="210">
        <v>4568</v>
      </c>
      <c r="D120" s="210">
        <v>5751</v>
      </c>
      <c r="E120" s="210">
        <v>3324</v>
      </c>
      <c r="F120" s="210">
        <v>2360</v>
      </c>
      <c r="G120" s="210">
        <v>258</v>
      </c>
      <c r="H120" s="210">
        <v>300</v>
      </c>
      <c r="I120" s="210">
        <v>199</v>
      </c>
      <c r="J120" s="210">
        <v>141</v>
      </c>
      <c r="K120" s="210">
        <v>1145</v>
      </c>
      <c r="L120" s="210">
        <v>1272</v>
      </c>
      <c r="M120" s="210">
        <v>810</v>
      </c>
      <c r="N120" s="210">
        <v>679</v>
      </c>
      <c r="O120" s="210">
        <v>86</v>
      </c>
      <c r="P120" s="210">
        <v>89</v>
      </c>
      <c r="Q120" s="210">
        <v>60</v>
      </c>
      <c r="R120" s="211">
        <v>60</v>
      </c>
    </row>
  </sheetData>
  <mergeCells count="16">
    <mergeCell ref="A108:R108"/>
    <mergeCell ref="A1:R1"/>
    <mergeCell ref="C2:F2"/>
    <mergeCell ref="G2:J2"/>
    <mergeCell ref="K2:N2"/>
    <mergeCell ref="O2:R2"/>
    <mergeCell ref="A4:R4"/>
    <mergeCell ref="A17:R17"/>
    <mergeCell ref="A30:R30"/>
    <mergeCell ref="A2:A3"/>
    <mergeCell ref="B2:B3"/>
    <mergeCell ref="A43:R43"/>
    <mergeCell ref="A56:R56"/>
    <mergeCell ref="A69:R69"/>
    <mergeCell ref="A82:R82"/>
    <mergeCell ref="A95:R95"/>
  </mergeCells>
  <printOptions/>
  <pageMargins left="0.7086614173228347" right="0.7086614173228347" top="0.7480314960629921" bottom="0.7480314960629921" header="0.31496062992125984" footer="0.31496062992125984"/>
  <pageSetup firstPageNumber="86" useFirstPageNumber="1" horizontalDpi="600" verticalDpi="600" orientation="landscape" paperSize="9" scale="70" r:id="rId1"/>
  <headerFooter>
    <oddFooter>&amp;C&amp;P</oddFooter>
  </headerFooter>
  <rowBreaks count="3" manualBreakCount="3">
    <brk id="29" max="16383" man="1"/>
    <brk id="55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 topLeftCell="A1">
      <selection activeCell="A4" sqref="A4:XFD23"/>
    </sheetView>
  </sheetViews>
  <sheetFormatPr defaultColWidth="9.140625" defaultRowHeight="15"/>
  <cols>
    <col min="1" max="1" width="28.140625" style="40" customWidth="1"/>
    <col min="2" max="2" width="12.7109375" style="62" customWidth="1"/>
    <col min="3" max="3" width="9.28125" style="28" customWidth="1"/>
    <col min="4" max="4" width="8.57421875" style="28" customWidth="1"/>
    <col min="5" max="5" width="9.00390625" style="28" customWidth="1"/>
    <col min="6" max="6" width="9.140625" style="28" customWidth="1"/>
    <col min="7" max="7" width="9.00390625" style="28" customWidth="1"/>
    <col min="8" max="8" width="13.28125" style="28" customWidth="1"/>
    <col min="9" max="9" width="13.140625" style="28" customWidth="1"/>
    <col min="10" max="10" width="14.8515625" style="28" customWidth="1"/>
    <col min="11" max="11" width="13.28125" style="28" customWidth="1"/>
    <col min="12" max="15" width="9.140625" style="12" customWidth="1"/>
    <col min="16" max="16384" width="9.140625" style="1" customWidth="1"/>
  </cols>
  <sheetData>
    <row r="1" spans="1:11" ht="25.5" customHeight="1" thickBot="1">
      <c r="A1" s="577" t="s">
        <v>216</v>
      </c>
      <c r="B1" s="577"/>
      <c r="C1" s="577"/>
      <c r="D1" s="577"/>
      <c r="E1" s="577"/>
      <c r="F1" s="577"/>
      <c r="G1" s="577"/>
      <c r="H1" s="577"/>
      <c r="I1" s="577"/>
      <c r="J1" s="578"/>
      <c r="K1" s="577"/>
    </row>
    <row r="2" spans="1:11" s="5" customFormat="1" ht="32.25" customHeight="1">
      <c r="A2" s="555" t="s">
        <v>228</v>
      </c>
      <c r="B2" s="580" t="s">
        <v>34</v>
      </c>
      <c r="C2" s="581"/>
      <c r="D2" s="581"/>
      <c r="E2" s="581"/>
      <c r="F2" s="581"/>
      <c r="G2" s="581"/>
      <c r="H2" s="582"/>
      <c r="I2" s="584" t="s">
        <v>382</v>
      </c>
      <c r="J2" s="586" t="s">
        <v>383</v>
      </c>
      <c r="K2" s="553" t="s">
        <v>98</v>
      </c>
    </row>
    <row r="3" spans="1:11" s="5" customFormat="1" ht="90" customHeight="1" thickBot="1">
      <c r="A3" s="487"/>
      <c r="B3" s="217" t="s">
        <v>118</v>
      </c>
      <c r="C3" s="217" t="s">
        <v>35</v>
      </c>
      <c r="D3" s="217" t="s">
        <v>36</v>
      </c>
      <c r="E3" s="217" t="s">
        <v>37</v>
      </c>
      <c r="F3" s="217" t="s">
        <v>38</v>
      </c>
      <c r="G3" s="217" t="s">
        <v>39</v>
      </c>
      <c r="H3" s="217" t="s">
        <v>384</v>
      </c>
      <c r="I3" s="585"/>
      <c r="J3" s="587"/>
      <c r="K3" s="583"/>
    </row>
    <row r="4" spans="1:11" s="159" customFormat="1" ht="15" customHeight="1">
      <c r="A4" s="466" t="s">
        <v>218</v>
      </c>
      <c r="B4" s="218">
        <f>SUM(C4:H4)</f>
        <v>49.92</v>
      </c>
      <c r="C4" s="218">
        <v>2.2</v>
      </c>
      <c r="D4" s="218">
        <v>11.62</v>
      </c>
      <c r="E4" s="218">
        <v>32.1</v>
      </c>
      <c r="F4" s="218">
        <v>1.7</v>
      </c>
      <c r="G4" s="218">
        <v>2.3</v>
      </c>
      <c r="H4" s="218" t="s">
        <v>217</v>
      </c>
      <c r="I4" s="218">
        <v>3.48</v>
      </c>
      <c r="J4" s="218">
        <v>24.35</v>
      </c>
      <c r="K4" s="218">
        <f>SUM(B4,I4:J4)</f>
        <v>77.75</v>
      </c>
    </row>
    <row r="5" spans="1:11" s="159" customFormat="1" ht="15" customHeight="1" thickBot="1">
      <c r="A5" s="467" t="s">
        <v>235</v>
      </c>
      <c r="B5" s="219">
        <f>SUM(C5:H5)</f>
        <v>14.120000000000001</v>
      </c>
      <c r="C5" s="219" t="s">
        <v>217</v>
      </c>
      <c r="D5" s="219">
        <v>3.62</v>
      </c>
      <c r="E5" s="219">
        <v>7.2</v>
      </c>
      <c r="F5" s="219">
        <v>1</v>
      </c>
      <c r="G5" s="219">
        <v>2.3</v>
      </c>
      <c r="H5" s="219" t="s">
        <v>217</v>
      </c>
      <c r="I5" s="219">
        <v>1.08</v>
      </c>
      <c r="J5" s="219">
        <v>16.9</v>
      </c>
      <c r="K5" s="219">
        <f aca="true" t="shared" si="0" ref="K5:K21">SUM(B5,I5:J5)</f>
        <v>32.1</v>
      </c>
    </row>
    <row r="6" spans="1:15" s="159" customFormat="1" ht="15" customHeight="1">
      <c r="A6" s="468" t="s">
        <v>230</v>
      </c>
      <c r="B6" s="218">
        <f>SUM(C6:H6)</f>
        <v>47.300000000000004</v>
      </c>
      <c r="C6" s="218">
        <v>1.1</v>
      </c>
      <c r="D6" s="218">
        <v>10</v>
      </c>
      <c r="E6" s="218">
        <v>35.7</v>
      </c>
      <c r="F6" s="218">
        <v>0.5</v>
      </c>
      <c r="G6" s="218" t="s">
        <v>217</v>
      </c>
      <c r="H6" s="218" t="s">
        <v>217</v>
      </c>
      <c r="I6" s="218">
        <v>12.515</v>
      </c>
      <c r="J6" s="218">
        <v>26.5311</v>
      </c>
      <c r="K6" s="218">
        <f t="shared" si="0"/>
        <v>86.3461</v>
      </c>
      <c r="L6" s="469"/>
      <c r="M6" s="469"/>
      <c r="N6" s="469"/>
      <c r="O6" s="469"/>
    </row>
    <row r="7" spans="1:15" s="159" customFormat="1" ht="15" customHeight="1" thickBot="1">
      <c r="A7" s="470" t="s">
        <v>235</v>
      </c>
      <c r="B7" s="219">
        <f aca="true" t="shared" si="1" ref="B7:B21">SUM(C7:H7)</f>
        <v>20.8</v>
      </c>
      <c r="C7" s="219">
        <v>1</v>
      </c>
      <c r="D7" s="219">
        <v>3.5</v>
      </c>
      <c r="E7" s="219">
        <v>15.8</v>
      </c>
      <c r="F7" s="219">
        <v>0.5</v>
      </c>
      <c r="G7" s="219" t="s">
        <v>217</v>
      </c>
      <c r="H7" s="219" t="s">
        <v>217</v>
      </c>
      <c r="I7" s="219">
        <v>2.4475</v>
      </c>
      <c r="J7" s="219">
        <v>22.3811</v>
      </c>
      <c r="K7" s="219">
        <f t="shared" si="0"/>
        <v>45.628600000000006</v>
      </c>
      <c r="L7" s="469"/>
      <c r="M7" s="469"/>
      <c r="N7" s="469"/>
      <c r="O7" s="469"/>
    </row>
    <row r="8" spans="1:15" s="159" customFormat="1" ht="15" customHeight="1">
      <c r="A8" s="466" t="s">
        <v>220</v>
      </c>
      <c r="B8" s="218">
        <f t="shared" si="1"/>
        <v>52.3</v>
      </c>
      <c r="C8" s="218">
        <v>5.25</v>
      </c>
      <c r="D8" s="218">
        <v>12.75</v>
      </c>
      <c r="E8" s="218">
        <v>33.3</v>
      </c>
      <c r="F8" s="218" t="s">
        <v>217</v>
      </c>
      <c r="G8" s="218">
        <v>1</v>
      </c>
      <c r="H8" s="218" t="s">
        <v>217</v>
      </c>
      <c r="I8" s="218">
        <v>3</v>
      </c>
      <c r="J8" s="218">
        <v>24.5</v>
      </c>
      <c r="K8" s="218">
        <f t="shared" si="0"/>
        <v>79.8</v>
      </c>
      <c r="L8" s="469"/>
      <c r="M8" s="469"/>
      <c r="N8" s="469"/>
      <c r="O8" s="469"/>
    </row>
    <row r="9" spans="1:15" s="159" customFormat="1" ht="15" customHeight="1" thickBot="1">
      <c r="A9" s="467" t="s">
        <v>235</v>
      </c>
      <c r="B9" s="219">
        <f t="shared" si="1"/>
        <v>15.8</v>
      </c>
      <c r="C9" s="219">
        <v>0.5</v>
      </c>
      <c r="D9" s="219">
        <v>3.5</v>
      </c>
      <c r="E9" s="219">
        <v>10.8</v>
      </c>
      <c r="F9" s="219" t="s">
        <v>217</v>
      </c>
      <c r="G9" s="219">
        <v>1</v>
      </c>
      <c r="H9" s="219" t="s">
        <v>217</v>
      </c>
      <c r="I9" s="219">
        <v>1</v>
      </c>
      <c r="J9" s="219">
        <v>19.5</v>
      </c>
      <c r="K9" s="219">
        <f t="shared" si="0"/>
        <v>36.3</v>
      </c>
      <c r="L9" s="469"/>
      <c r="M9" s="469"/>
      <c r="N9" s="469"/>
      <c r="O9" s="469"/>
    </row>
    <row r="10" spans="1:15" s="159" customFormat="1" ht="15" customHeight="1">
      <c r="A10" s="468" t="s">
        <v>221</v>
      </c>
      <c r="B10" s="218">
        <f t="shared" si="1"/>
        <v>23.349999999999998</v>
      </c>
      <c r="C10" s="218">
        <v>3.2</v>
      </c>
      <c r="D10" s="218">
        <v>6</v>
      </c>
      <c r="E10" s="218">
        <v>12.45</v>
      </c>
      <c r="F10" s="218">
        <v>0.5</v>
      </c>
      <c r="G10" s="218">
        <v>1.2</v>
      </c>
      <c r="H10" s="218" t="s">
        <v>217</v>
      </c>
      <c r="I10" s="218">
        <v>2.7</v>
      </c>
      <c r="J10" s="218">
        <v>12.65</v>
      </c>
      <c r="K10" s="218">
        <f t="shared" si="0"/>
        <v>38.699999999999996</v>
      </c>
      <c r="L10" s="469"/>
      <c r="M10" s="469"/>
      <c r="N10" s="469"/>
      <c r="O10" s="469"/>
    </row>
    <row r="11" spans="1:15" s="159" customFormat="1" ht="15" customHeight="1" thickBot="1">
      <c r="A11" s="470" t="s">
        <v>235</v>
      </c>
      <c r="B11" s="219">
        <f t="shared" si="1"/>
        <v>7.55</v>
      </c>
      <c r="C11" s="219" t="s">
        <v>217</v>
      </c>
      <c r="D11" s="219">
        <v>1</v>
      </c>
      <c r="E11" s="219">
        <v>4.85</v>
      </c>
      <c r="F11" s="219">
        <v>0.5</v>
      </c>
      <c r="G11" s="219">
        <v>1.2</v>
      </c>
      <c r="H11" s="219" t="s">
        <v>217</v>
      </c>
      <c r="I11" s="219">
        <v>0.4</v>
      </c>
      <c r="J11" s="219">
        <v>8.4</v>
      </c>
      <c r="K11" s="219">
        <f t="shared" si="0"/>
        <v>16.35</v>
      </c>
      <c r="L11" s="469"/>
      <c r="M11" s="469"/>
      <c r="N11" s="469"/>
      <c r="O11" s="469"/>
    </row>
    <row r="12" spans="1:15" s="159" customFormat="1" ht="15" customHeight="1">
      <c r="A12" s="466" t="s">
        <v>223</v>
      </c>
      <c r="B12" s="218">
        <f t="shared" si="1"/>
        <v>29.6</v>
      </c>
      <c r="C12" s="218">
        <v>4.1</v>
      </c>
      <c r="D12" s="218">
        <v>7</v>
      </c>
      <c r="E12" s="218">
        <v>18.32</v>
      </c>
      <c r="F12" s="218">
        <v>0.18</v>
      </c>
      <c r="G12" s="218" t="s">
        <v>217</v>
      </c>
      <c r="H12" s="218" t="s">
        <v>217</v>
      </c>
      <c r="I12" s="218">
        <v>12.12</v>
      </c>
      <c r="J12" s="218">
        <v>21.1</v>
      </c>
      <c r="K12" s="218">
        <f t="shared" si="0"/>
        <v>62.82</v>
      </c>
      <c r="L12" s="469"/>
      <c r="M12" s="469"/>
      <c r="N12" s="469"/>
      <c r="O12" s="469"/>
    </row>
    <row r="13" spans="1:15" s="159" customFormat="1" ht="15" customHeight="1" thickBot="1">
      <c r="A13" s="467" t="s">
        <v>235</v>
      </c>
      <c r="B13" s="219">
        <f t="shared" si="1"/>
        <v>8.1</v>
      </c>
      <c r="C13" s="219">
        <v>1.95</v>
      </c>
      <c r="D13" s="219">
        <v>1.1</v>
      </c>
      <c r="E13" s="219">
        <v>5.05</v>
      </c>
      <c r="F13" s="219" t="s">
        <v>217</v>
      </c>
      <c r="G13" s="219" t="s">
        <v>217</v>
      </c>
      <c r="H13" s="219" t="s">
        <v>217</v>
      </c>
      <c r="I13" s="219">
        <v>3.55</v>
      </c>
      <c r="J13" s="219">
        <v>14.2</v>
      </c>
      <c r="K13" s="219">
        <f t="shared" si="0"/>
        <v>25.849999999999998</v>
      </c>
      <c r="L13" s="469"/>
      <c r="M13" s="469"/>
      <c r="N13" s="469"/>
      <c r="O13" s="469"/>
    </row>
    <row r="14" spans="1:15" s="159" customFormat="1" ht="15" customHeight="1">
      <c r="A14" s="468" t="s">
        <v>231</v>
      </c>
      <c r="B14" s="218">
        <f t="shared" si="1"/>
        <v>24.65</v>
      </c>
      <c r="C14" s="218">
        <v>1.5</v>
      </c>
      <c r="D14" s="218">
        <v>2.8</v>
      </c>
      <c r="E14" s="218">
        <v>16.65</v>
      </c>
      <c r="F14" s="218">
        <v>3.7</v>
      </c>
      <c r="G14" s="218" t="s">
        <v>217</v>
      </c>
      <c r="H14" s="218" t="s">
        <v>217</v>
      </c>
      <c r="I14" s="218">
        <v>0.2</v>
      </c>
      <c r="J14" s="218">
        <v>10.6</v>
      </c>
      <c r="K14" s="218">
        <f t="shared" si="0"/>
        <v>35.449999999999996</v>
      </c>
      <c r="L14" s="469"/>
      <c r="M14" s="469"/>
      <c r="N14" s="469"/>
      <c r="O14" s="469"/>
    </row>
    <row r="15" spans="1:15" s="159" customFormat="1" ht="15" customHeight="1" thickBot="1">
      <c r="A15" s="470" t="s">
        <v>235</v>
      </c>
      <c r="B15" s="219">
        <f t="shared" si="1"/>
        <v>17.4</v>
      </c>
      <c r="C15" s="219">
        <v>1</v>
      </c>
      <c r="D15" s="219" t="s">
        <v>217</v>
      </c>
      <c r="E15" s="219">
        <v>13.7</v>
      </c>
      <c r="F15" s="219">
        <v>2.7</v>
      </c>
      <c r="G15" s="219" t="s">
        <v>217</v>
      </c>
      <c r="H15" s="219" t="s">
        <v>217</v>
      </c>
      <c r="I15" s="219">
        <v>0.2</v>
      </c>
      <c r="J15" s="219">
        <v>7</v>
      </c>
      <c r="K15" s="219">
        <f t="shared" si="0"/>
        <v>24.599999999999998</v>
      </c>
      <c r="L15" s="469"/>
      <c r="M15" s="469"/>
      <c r="N15" s="469"/>
      <c r="O15" s="469"/>
    </row>
    <row r="16" spans="1:15" s="159" customFormat="1" ht="15" customHeight="1">
      <c r="A16" s="466" t="s">
        <v>232</v>
      </c>
      <c r="B16" s="218">
        <f t="shared" si="1"/>
        <v>104.49999999999999</v>
      </c>
      <c r="C16" s="218">
        <v>5.1</v>
      </c>
      <c r="D16" s="218">
        <v>24</v>
      </c>
      <c r="E16" s="218">
        <v>66.1</v>
      </c>
      <c r="F16" s="218" t="s">
        <v>217</v>
      </c>
      <c r="G16" s="218">
        <v>9.3</v>
      </c>
      <c r="H16" s="218" t="s">
        <v>217</v>
      </c>
      <c r="I16" s="218">
        <v>3.1</v>
      </c>
      <c r="J16" s="218">
        <v>78.1</v>
      </c>
      <c r="K16" s="218">
        <f t="shared" si="0"/>
        <v>185.7</v>
      </c>
      <c r="L16" s="469"/>
      <c r="M16" s="469"/>
      <c r="N16" s="469"/>
      <c r="O16" s="469"/>
    </row>
    <row r="17" spans="1:15" s="159" customFormat="1" ht="15" customHeight="1" thickBot="1">
      <c r="A17" s="467" t="s">
        <v>235</v>
      </c>
      <c r="B17" s="219">
        <f t="shared" si="1"/>
        <v>51.5</v>
      </c>
      <c r="C17" s="219">
        <v>1.1</v>
      </c>
      <c r="D17" s="219">
        <v>15.3</v>
      </c>
      <c r="E17" s="219">
        <v>29.9</v>
      </c>
      <c r="F17" s="219" t="s">
        <v>217</v>
      </c>
      <c r="G17" s="219">
        <v>5.2</v>
      </c>
      <c r="H17" s="219" t="s">
        <v>217</v>
      </c>
      <c r="I17" s="219">
        <v>1.6</v>
      </c>
      <c r="J17" s="219">
        <v>58.5</v>
      </c>
      <c r="K17" s="219">
        <f t="shared" si="0"/>
        <v>111.6</v>
      </c>
      <c r="L17" s="469"/>
      <c r="M17" s="469"/>
      <c r="N17" s="469"/>
      <c r="O17" s="469"/>
    </row>
    <row r="18" spans="1:15" s="159" customFormat="1" ht="15" customHeight="1">
      <c r="A18" s="468" t="s">
        <v>233</v>
      </c>
      <c r="B18" s="218">
        <f t="shared" si="1"/>
        <v>55</v>
      </c>
      <c r="C18" s="218">
        <v>6.25</v>
      </c>
      <c r="D18" s="218">
        <v>16.45</v>
      </c>
      <c r="E18" s="218">
        <v>29.8</v>
      </c>
      <c r="F18" s="218" t="s">
        <v>217</v>
      </c>
      <c r="G18" s="218">
        <v>2.5</v>
      </c>
      <c r="H18" s="218" t="s">
        <v>217</v>
      </c>
      <c r="I18" s="218">
        <v>10.58</v>
      </c>
      <c r="J18" s="218">
        <v>25</v>
      </c>
      <c r="K18" s="218">
        <f t="shared" si="0"/>
        <v>90.58</v>
      </c>
      <c r="L18" s="469"/>
      <c r="M18" s="469"/>
      <c r="N18" s="469"/>
      <c r="O18" s="469"/>
    </row>
    <row r="19" spans="1:15" s="159" customFormat="1" ht="15" customHeight="1" thickBot="1">
      <c r="A19" s="467" t="s">
        <v>235</v>
      </c>
      <c r="B19" s="219">
        <f t="shared" si="1"/>
        <v>12.45</v>
      </c>
      <c r="C19" s="219">
        <v>0.85</v>
      </c>
      <c r="D19" s="219">
        <v>1.75</v>
      </c>
      <c r="E19" s="219">
        <v>7.85</v>
      </c>
      <c r="F19" s="219" t="s">
        <v>217</v>
      </c>
      <c r="G19" s="219">
        <v>2</v>
      </c>
      <c r="H19" s="219" t="s">
        <v>217</v>
      </c>
      <c r="I19" s="219">
        <v>4.45</v>
      </c>
      <c r="J19" s="219">
        <v>19.55</v>
      </c>
      <c r="K19" s="219">
        <f t="shared" si="0"/>
        <v>36.45</v>
      </c>
      <c r="L19" s="469"/>
      <c r="M19" s="469"/>
      <c r="N19" s="469"/>
      <c r="O19" s="469"/>
    </row>
    <row r="20" spans="1:15" s="159" customFormat="1" ht="27.75" customHeight="1">
      <c r="A20" s="468" t="s">
        <v>234</v>
      </c>
      <c r="B20" s="218">
        <f t="shared" si="1"/>
        <v>23.724999999999998</v>
      </c>
      <c r="C20" s="218">
        <v>0.65</v>
      </c>
      <c r="D20" s="218">
        <v>8.45</v>
      </c>
      <c r="E20" s="218">
        <v>14.325</v>
      </c>
      <c r="F20" s="218" t="s">
        <v>217</v>
      </c>
      <c r="G20" s="218">
        <v>0.3</v>
      </c>
      <c r="H20" s="218" t="s">
        <v>217</v>
      </c>
      <c r="I20" s="218">
        <v>0.65</v>
      </c>
      <c r="J20" s="218">
        <v>172.21</v>
      </c>
      <c r="K20" s="218">
        <f t="shared" si="0"/>
        <v>196.585</v>
      </c>
      <c r="L20" s="469"/>
      <c r="M20" s="469"/>
      <c r="N20" s="469"/>
      <c r="O20" s="469"/>
    </row>
    <row r="21" spans="1:15" s="159" customFormat="1" ht="30" customHeight="1" thickBot="1">
      <c r="A21" s="471" t="s">
        <v>94</v>
      </c>
      <c r="B21" s="219">
        <f t="shared" si="1"/>
        <v>6.175</v>
      </c>
      <c r="C21" s="219">
        <v>0.05</v>
      </c>
      <c r="D21" s="219">
        <v>1.25</v>
      </c>
      <c r="E21" s="219">
        <v>4.575</v>
      </c>
      <c r="F21" s="219" t="s">
        <v>217</v>
      </c>
      <c r="G21" s="219">
        <v>0.3</v>
      </c>
      <c r="H21" s="219" t="s">
        <v>217</v>
      </c>
      <c r="I21" s="219">
        <v>0.05</v>
      </c>
      <c r="J21" s="219">
        <v>118.17</v>
      </c>
      <c r="K21" s="219">
        <f t="shared" si="0"/>
        <v>124.395</v>
      </c>
      <c r="L21" s="469"/>
      <c r="M21" s="469"/>
      <c r="N21" s="469"/>
      <c r="O21" s="469"/>
    </row>
    <row r="22" spans="1:15" s="159" customFormat="1" ht="15" customHeight="1">
      <c r="A22" s="472" t="s">
        <v>4</v>
      </c>
      <c r="B22" s="220">
        <v>410.35</v>
      </c>
      <c r="C22" s="221">
        <v>29.35</v>
      </c>
      <c r="D22" s="221">
        <v>99.07</v>
      </c>
      <c r="E22" s="221">
        <v>258.75</v>
      </c>
      <c r="F22" s="221">
        <v>6.58</v>
      </c>
      <c r="G22" s="221">
        <v>16.6</v>
      </c>
      <c r="H22" s="221">
        <v>0</v>
      </c>
      <c r="I22" s="221">
        <f aca="true" t="shared" si="2" ref="I22:K23">I4+I6+I8+I10+I12+I14+I16+I18+I20</f>
        <v>48.345</v>
      </c>
      <c r="J22" s="222">
        <f t="shared" si="2"/>
        <v>395.04110000000003</v>
      </c>
      <c r="K22" s="221">
        <f t="shared" si="2"/>
        <v>853.7311000000001</v>
      </c>
      <c r="L22" s="469"/>
      <c r="M22" s="469"/>
      <c r="N22" s="469"/>
      <c r="O22" s="469"/>
    </row>
    <row r="23" spans="1:16" s="159" customFormat="1" ht="15" customHeight="1">
      <c r="A23" s="473" t="s">
        <v>88</v>
      </c>
      <c r="B23" s="433">
        <v>153.9</v>
      </c>
      <c r="C23" s="434">
        <v>6.45</v>
      </c>
      <c r="D23" s="434">
        <v>31.02</v>
      </c>
      <c r="E23" s="434">
        <v>99.73</v>
      </c>
      <c r="F23" s="434">
        <v>4.7</v>
      </c>
      <c r="G23" s="434">
        <v>12</v>
      </c>
      <c r="H23" s="434">
        <v>0</v>
      </c>
      <c r="I23" s="434">
        <v>284.6</v>
      </c>
      <c r="J23" s="435">
        <f t="shared" si="2"/>
        <v>284.60110000000003</v>
      </c>
      <c r="K23" s="434">
        <f t="shared" si="2"/>
        <v>453.27359999999993</v>
      </c>
      <c r="L23" s="469"/>
      <c r="M23" s="469"/>
      <c r="N23" s="469"/>
      <c r="O23" s="469"/>
      <c r="P23" s="474"/>
    </row>
    <row r="24" spans="1:16" ht="12.75" customHeight="1">
      <c r="A24" s="214"/>
      <c r="B24" s="215"/>
      <c r="C24" s="216"/>
      <c r="D24" s="216"/>
      <c r="E24" s="216"/>
      <c r="F24" s="216"/>
      <c r="G24" s="216"/>
      <c r="H24" s="216"/>
      <c r="I24" s="216"/>
      <c r="J24" s="216"/>
      <c r="K24" s="216"/>
      <c r="L24" s="13"/>
      <c r="M24" s="13"/>
      <c r="N24" s="13"/>
      <c r="O24" s="13"/>
      <c r="P24" s="7"/>
    </row>
    <row r="25" spans="1:16" ht="30" customHeight="1">
      <c r="A25" s="576"/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13"/>
      <c r="M25" s="13"/>
      <c r="N25" s="13"/>
      <c r="O25" s="13"/>
      <c r="P25" s="7"/>
    </row>
    <row r="26" spans="1:16" ht="15" customHeight="1">
      <c r="A26" s="579"/>
      <c r="B26" s="579"/>
      <c r="C26" s="579"/>
      <c r="D26" s="579"/>
      <c r="E26" s="579"/>
      <c r="F26" s="579"/>
      <c r="G26" s="579"/>
      <c r="H26" s="579"/>
      <c r="I26" s="579"/>
      <c r="J26" s="579"/>
      <c r="K26" s="579"/>
      <c r="L26" s="18"/>
      <c r="M26" s="18"/>
      <c r="N26" s="18"/>
      <c r="O26" s="18"/>
      <c r="P26" s="7"/>
    </row>
    <row r="27" spans="1:11" ht="25.5" customHeight="1">
      <c r="A27" s="576"/>
      <c r="B27" s="576"/>
      <c r="C27" s="576"/>
      <c r="D27" s="576"/>
      <c r="E27" s="576"/>
      <c r="F27" s="576"/>
      <c r="G27" s="576"/>
      <c r="H27" s="576"/>
      <c r="I27" s="576"/>
      <c r="J27" s="576"/>
      <c r="K27" s="576"/>
    </row>
    <row r="28" spans="1:11" ht="15">
      <c r="A28" s="576"/>
      <c r="B28" s="576"/>
      <c r="C28" s="576"/>
      <c r="D28" s="576"/>
      <c r="E28" s="576"/>
      <c r="F28" s="576"/>
      <c r="G28" s="576"/>
      <c r="H28" s="576"/>
      <c r="I28" s="576"/>
      <c r="J28" s="576"/>
      <c r="K28" s="576"/>
    </row>
    <row r="29" spans="1:11" ht="15">
      <c r="A29" s="576"/>
      <c r="B29" s="576"/>
      <c r="C29" s="576"/>
      <c r="D29" s="576"/>
      <c r="E29" s="576"/>
      <c r="F29" s="576"/>
      <c r="G29" s="576"/>
      <c r="H29" s="576"/>
      <c r="I29" s="576"/>
      <c r="J29" s="576"/>
      <c r="K29" s="576"/>
    </row>
  </sheetData>
  <mergeCells count="11">
    <mergeCell ref="A29:K29"/>
    <mergeCell ref="A28:K28"/>
    <mergeCell ref="A1:K1"/>
    <mergeCell ref="A26:K26"/>
    <mergeCell ref="A27:K27"/>
    <mergeCell ref="A25:K25"/>
    <mergeCell ref="B2:H2"/>
    <mergeCell ref="K2:K3"/>
    <mergeCell ref="I2:I3"/>
    <mergeCell ref="J2:J3"/>
    <mergeCell ref="A2:A3"/>
  </mergeCells>
  <printOptions/>
  <pageMargins left="0.7086614173228347" right="0.7086614173228347" top="0.7480314960629921" bottom="0.7480314960629921" header="0.31496062992125984" footer="0.31496062992125984"/>
  <pageSetup firstPageNumber="91" useFirstPageNumber="1" fitToHeight="0" fitToWidth="1" horizontalDpi="600" verticalDpi="600" orientation="landscape" paperSize="9" scale="93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workbookViewId="0" topLeftCell="A1">
      <selection activeCell="F26" sqref="F26"/>
    </sheetView>
  </sheetViews>
  <sheetFormatPr defaultColWidth="9.140625" defaultRowHeight="15"/>
  <cols>
    <col min="1" max="1" width="24.00390625" style="40" customWidth="1"/>
    <col min="2" max="2" width="9.140625" style="28" bestFit="1" customWidth="1"/>
    <col min="3" max="3" width="10.28125" style="28" customWidth="1"/>
    <col min="4" max="4" width="8.7109375" style="28" customWidth="1"/>
    <col min="5" max="5" width="7.7109375" style="28" customWidth="1"/>
    <col min="6" max="6" width="9.140625" style="28" customWidth="1"/>
    <col min="7" max="7" width="7.8515625" style="28" customWidth="1"/>
    <col min="8" max="8" width="9.00390625" style="28" customWidth="1"/>
    <col min="9" max="9" width="7.8515625" style="28" customWidth="1"/>
    <col min="10" max="10" width="9.140625" style="28" customWidth="1"/>
    <col min="11" max="11" width="7.8515625" style="28" customWidth="1"/>
    <col min="12" max="12" width="9.7109375" style="28" customWidth="1"/>
    <col min="13" max="13" width="8.8515625" style="28" customWidth="1"/>
    <col min="14" max="14" width="8.28125" style="28" customWidth="1"/>
    <col min="15" max="15" width="8.8515625" style="28" customWidth="1"/>
    <col min="16" max="16" width="9.140625" style="28" customWidth="1"/>
    <col min="17" max="17" width="11.140625" style="28" customWidth="1"/>
    <col min="18" max="16384" width="9.140625" style="1" customWidth="1"/>
  </cols>
  <sheetData>
    <row r="1" spans="1:17" ht="25.5" customHeight="1" thickBot="1">
      <c r="A1" s="577" t="s">
        <v>385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s="5" customFormat="1" ht="38.25" customHeight="1">
      <c r="A2" s="555" t="s">
        <v>228</v>
      </c>
      <c r="B2" s="552" t="s">
        <v>34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 t="s">
        <v>95</v>
      </c>
      <c r="O2" s="552"/>
      <c r="P2" s="588" t="s">
        <v>4</v>
      </c>
      <c r="Q2" s="588" t="s">
        <v>119</v>
      </c>
    </row>
    <row r="3" spans="1:17" s="5" customFormat="1" ht="69.75" customHeight="1">
      <c r="A3" s="592"/>
      <c r="B3" s="516" t="s">
        <v>35</v>
      </c>
      <c r="C3" s="516"/>
      <c r="D3" s="516" t="s">
        <v>36</v>
      </c>
      <c r="E3" s="516"/>
      <c r="F3" s="516" t="s">
        <v>37</v>
      </c>
      <c r="G3" s="516"/>
      <c r="H3" s="516" t="s">
        <v>38</v>
      </c>
      <c r="I3" s="516"/>
      <c r="J3" s="516" t="s">
        <v>39</v>
      </c>
      <c r="K3" s="516"/>
      <c r="L3" s="516" t="s">
        <v>68</v>
      </c>
      <c r="M3" s="516"/>
      <c r="N3" s="516"/>
      <c r="O3" s="516"/>
      <c r="P3" s="589"/>
      <c r="Q3" s="589"/>
    </row>
    <row r="4" spans="1:17" s="5" customFormat="1" ht="24.75" customHeight="1" thickBot="1">
      <c r="A4" s="487"/>
      <c r="B4" s="205" t="s">
        <v>4</v>
      </c>
      <c r="C4" s="205" t="s">
        <v>40</v>
      </c>
      <c r="D4" s="205" t="s">
        <v>4</v>
      </c>
      <c r="E4" s="205" t="s">
        <v>40</v>
      </c>
      <c r="F4" s="205" t="s">
        <v>4</v>
      </c>
      <c r="G4" s="205" t="s">
        <v>40</v>
      </c>
      <c r="H4" s="205" t="s">
        <v>4</v>
      </c>
      <c r="I4" s="205" t="s">
        <v>40</v>
      </c>
      <c r="J4" s="205" t="s">
        <v>4</v>
      </c>
      <c r="K4" s="205" t="s">
        <v>40</v>
      </c>
      <c r="L4" s="205" t="s">
        <v>4</v>
      </c>
      <c r="M4" s="205" t="s">
        <v>40</v>
      </c>
      <c r="N4" s="205" t="s">
        <v>4</v>
      </c>
      <c r="O4" s="205" t="s">
        <v>40</v>
      </c>
      <c r="P4" s="590"/>
      <c r="Q4" s="590"/>
    </row>
    <row r="5" spans="1:17" s="6" customFormat="1" ht="12.75" customHeight="1">
      <c r="A5" s="436" t="s">
        <v>41</v>
      </c>
      <c r="B5" s="223" t="s">
        <v>217</v>
      </c>
      <c r="C5" s="223" t="s">
        <v>217</v>
      </c>
      <c r="D5" s="223" t="s">
        <v>217</v>
      </c>
      <c r="E5" s="223" t="s">
        <v>217</v>
      </c>
      <c r="F5" s="223">
        <v>7</v>
      </c>
      <c r="G5" s="223">
        <v>1</v>
      </c>
      <c r="H5" s="223">
        <v>6</v>
      </c>
      <c r="I5" s="223">
        <v>5</v>
      </c>
      <c r="J5" s="223">
        <v>1</v>
      </c>
      <c r="K5" s="223">
        <v>1</v>
      </c>
      <c r="L5" s="223"/>
      <c r="M5" s="223" t="s">
        <v>217</v>
      </c>
      <c r="N5" s="223">
        <v>23</v>
      </c>
      <c r="O5" s="223">
        <v>8</v>
      </c>
      <c r="P5" s="224">
        <f>SUM(B5,D5,F5,H5,J5,L5,N5)</f>
        <v>37</v>
      </c>
      <c r="Q5" s="224">
        <f>SUM(C5,E5,G5,I5,K5,M5,O5)</f>
        <v>15</v>
      </c>
    </row>
    <row r="6" spans="1:17" s="6" customFormat="1" ht="12.75" customHeight="1">
      <c r="A6" s="437" t="s">
        <v>42</v>
      </c>
      <c r="B6" s="225" t="s">
        <v>217</v>
      </c>
      <c r="C6" s="225" t="s">
        <v>217</v>
      </c>
      <c r="D6" s="225">
        <v>6</v>
      </c>
      <c r="E6" s="225" t="s">
        <v>217</v>
      </c>
      <c r="F6" s="225">
        <v>91</v>
      </c>
      <c r="G6" s="225">
        <v>34</v>
      </c>
      <c r="H6" s="225">
        <v>1</v>
      </c>
      <c r="I6" s="225" t="s">
        <v>217</v>
      </c>
      <c r="J6" s="225">
        <v>12</v>
      </c>
      <c r="K6" s="225">
        <v>7</v>
      </c>
      <c r="L6" s="225">
        <v>5</v>
      </c>
      <c r="M6" s="225">
        <v>5</v>
      </c>
      <c r="N6" s="225">
        <v>16</v>
      </c>
      <c r="O6" s="225">
        <v>6</v>
      </c>
      <c r="P6" s="226">
        <f aca="true" t="shared" si="0" ref="P6:Q10">SUM(B6,D6,F6,H6,J6,L6,N6)</f>
        <v>131</v>
      </c>
      <c r="Q6" s="226">
        <f t="shared" si="0"/>
        <v>52</v>
      </c>
    </row>
    <row r="7" spans="1:17" s="6" customFormat="1" ht="12.75" customHeight="1">
      <c r="A7" s="437" t="s">
        <v>43</v>
      </c>
      <c r="B7" s="225">
        <v>4</v>
      </c>
      <c r="C7" s="225" t="s">
        <v>217</v>
      </c>
      <c r="D7" s="225">
        <v>29</v>
      </c>
      <c r="E7" s="225">
        <v>12</v>
      </c>
      <c r="F7" s="225">
        <v>120</v>
      </c>
      <c r="G7" s="225">
        <v>48</v>
      </c>
      <c r="H7" s="225">
        <v>1</v>
      </c>
      <c r="I7" s="225" t="s">
        <v>217</v>
      </c>
      <c r="J7" s="225">
        <v>7</v>
      </c>
      <c r="K7" s="225">
        <v>7</v>
      </c>
      <c r="L7" s="225">
        <v>2</v>
      </c>
      <c r="M7" s="225">
        <v>1</v>
      </c>
      <c r="N7" s="225">
        <v>4</v>
      </c>
      <c r="O7" s="225">
        <v>1</v>
      </c>
      <c r="P7" s="226">
        <f t="shared" si="0"/>
        <v>167</v>
      </c>
      <c r="Q7" s="226">
        <f t="shared" si="0"/>
        <v>69</v>
      </c>
    </row>
    <row r="8" spans="1:17" s="6" customFormat="1" ht="12.75" customHeight="1">
      <c r="A8" s="437" t="s">
        <v>44</v>
      </c>
      <c r="B8" s="225">
        <v>8</v>
      </c>
      <c r="C8" s="225" t="s">
        <v>217</v>
      </c>
      <c r="D8" s="225">
        <v>25</v>
      </c>
      <c r="E8" s="225">
        <v>12</v>
      </c>
      <c r="F8" s="225">
        <v>60</v>
      </c>
      <c r="G8" s="225">
        <v>22</v>
      </c>
      <c r="H8" s="225" t="s">
        <v>217</v>
      </c>
      <c r="I8" s="225" t="s">
        <v>217</v>
      </c>
      <c r="J8" s="225">
        <v>3</v>
      </c>
      <c r="K8" s="225">
        <v>1</v>
      </c>
      <c r="L8" s="225">
        <v>3</v>
      </c>
      <c r="M8" s="225">
        <v>2</v>
      </c>
      <c r="N8" s="225">
        <v>3</v>
      </c>
      <c r="O8" s="225">
        <v>1</v>
      </c>
      <c r="P8" s="226">
        <f t="shared" si="0"/>
        <v>102</v>
      </c>
      <c r="Q8" s="226">
        <f t="shared" si="0"/>
        <v>38</v>
      </c>
    </row>
    <row r="9" spans="1:17" s="6" customFormat="1" ht="15">
      <c r="A9" s="437" t="s">
        <v>45</v>
      </c>
      <c r="B9" s="225">
        <v>11</v>
      </c>
      <c r="C9" s="225">
        <v>2</v>
      </c>
      <c r="D9" s="225">
        <v>35</v>
      </c>
      <c r="E9" s="225">
        <v>8</v>
      </c>
      <c r="F9" s="225">
        <v>34</v>
      </c>
      <c r="G9" s="225">
        <v>11</v>
      </c>
      <c r="H9" s="225" t="s">
        <v>217</v>
      </c>
      <c r="I9" s="225" t="s">
        <v>217</v>
      </c>
      <c r="J9" s="225" t="s">
        <v>217</v>
      </c>
      <c r="K9" s="225" t="s">
        <v>217</v>
      </c>
      <c r="L9" s="225" t="s">
        <v>217</v>
      </c>
      <c r="M9" s="225" t="s">
        <v>217</v>
      </c>
      <c r="N9" s="225">
        <v>4</v>
      </c>
      <c r="O9" s="225">
        <v>3</v>
      </c>
      <c r="P9" s="226">
        <f t="shared" si="0"/>
        <v>84</v>
      </c>
      <c r="Q9" s="226">
        <f t="shared" si="0"/>
        <v>24</v>
      </c>
    </row>
    <row r="10" spans="1:17" s="6" customFormat="1" ht="15">
      <c r="A10" s="437" t="s">
        <v>46</v>
      </c>
      <c r="B10" s="225">
        <v>17</v>
      </c>
      <c r="C10" s="225">
        <v>5</v>
      </c>
      <c r="D10" s="225">
        <v>23</v>
      </c>
      <c r="E10" s="225">
        <v>3</v>
      </c>
      <c r="F10" s="225">
        <v>8</v>
      </c>
      <c r="G10" s="225">
        <v>3</v>
      </c>
      <c r="H10" s="225" t="s">
        <v>217</v>
      </c>
      <c r="I10" s="225" t="s">
        <v>217</v>
      </c>
      <c r="J10" s="225" t="s">
        <v>217</v>
      </c>
      <c r="K10" s="225" t="s">
        <v>217</v>
      </c>
      <c r="L10" s="225" t="s">
        <v>217</v>
      </c>
      <c r="M10" s="225" t="s">
        <v>217</v>
      </c>
      <c r="N10" s="225">
        <v>2</v>
      </c>
      <c r="O10" s="225" t="s">
        <v>217</v>
      </c>
      <c r="P10" s="226">
        <f t="shared" si="0"/>
        <v>50</v>
      </c>
      <c r="Q10" s="226">
        <f t="shared" si="0"/>
        <v>11</v>
      </c>
    </row>
    <row r="11" spans="1:17" ht="15">
      <c r="A11" s="438" t="s">
        <v>4</v>
      </c>
      <c r="B11" s="439">
        <f>SUM(B5:B10)</f>
        <v>40</v>
      </c>
      <c r="C11" s="439">
        <f aca="true" t="shared" si="1" ref="C11:O11">SUM(C5:C10)</f>
        <v>7</v>
      </c>
      <c r="D11" s="439">
        <f t="shared" si="1"/>
        <v>118</v>
      </c>
      <c r="E11" s="439">
        <f t="shared" si="1"/>
        <v>35</v>
      </c>
      <c r="F11" s="439">
        <f t="shared" si="1"/>
        <v>320</v>
      </c>
      <c r="G11" s="439">
        <f t="shared" si="1"/>
        <v>119</v>
      </c>
      <c r="H11" s="439">
        <f t="shared" si="1"/>
        <v>8</v>
      </c>
      <c r="I11" s="439">
        <f t="shared" si="1"/>
        <v>5</v>
      </c>
      <c r="J11" s="439">
        <f t="shared" si="1"/>
        <v>23</v>
      </c>
      <c r="K11" s="439">
        <f t="shared" si="1"/>
        <v>16</v>
      </c>
      <c r="L11" s="439">
        <f t="shared" si="1"/>
        <v>10</v>
      </c>
      <c r="M11" s="439">
        <f t="shared" si="1"/>
        <v>8</v>
      </c>
      <c r="N11" s="439">
        <f t="shared" si="1"/>
        <v>52</v>
      </c>
      <c r="O11" s="439">
        <f t="shared" si="1"/>
        <v>19</v>
      </c>
      <c r="P11" s="439">
        <v>571</v>
      </c>
      <c r="Q11" s="439">
        <v>209</v>
      </c>
    </row>
    <row r="12" spans="1:17" ht="15" customHeight="1">
      <c r="A12" s="227" t="s">
        <v>186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 t="b">
        <f>P11='6.3'!L92</f>
        <v>1</v>
      </c>
      <c r="Q12" s="228" t="b">
        <f>Q11='6.3'!M92</f>
        <v>1</v>
      </c>
    </row>
    <row r="14" spans="1:17" ht="15" customHeight="1">
      <c r="A14" s="591"/>
      <c r="B14" s="591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</row>
    <row r="15" ht="15" customHeight="1">
      <c r="A15" s="28"/>
    </row>
  </sheetData>
  <mergeCells count="13">
    <mergeCell ref="Q2:Q4"/>
    <mergeCell ref="A1:Q1"/>
    <mergeCell ref="A14:Q14"/>
    <mergeCell ref="N2:O3"/>
    <mergeCell ref="B3:C3"/>
    <mergeCell ref="D3:E3"/>
    <mergeCell ref="F3:G3"/>
    <mergeCell ref="H3:I3"/>
    <mergeCell ref="J3:K3"/>
    <mergeCell ref="B2:M2"/>
    <mergeCell ref="L3:M3"/>
    <mergeCell ref="P2:P4"/>
    <mergeCell ref="A2:A4"/>
  </mergeCells>
  <printOptions/>
  <pageMargins left="0.2362204724409449" right="0.2362204724409449" top="0.7480314960629921" bottom="0.7480314960629921" header="0.31496062992125984" footer="0.31496062992125984"/>
  <pageSetup firstPageNumber="92" useFirstPageNumber="1" fitToHeight="0" fitToWidth="1" horizontalDpi="600" verticalDpi="600" orientation="landscape" paperSize="9" scale="85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 topLeftCell="B52">
      <selection activeCell="Z63" sqref="Z63"/>
    </sheetView>
  </sheetViews>
  <sheetFormatPr defaultColWidth="9.140625" defaultRowHeight="15"/>
  <cols>
    <col min="1" max="1" width="24.00390625" style="132" customWidth="1"/>
    <col min="2" max="3" width="8.28125" style="134" customWidth="1"/>
    <col min="4" max="4" width="9.421875" style="134" customWidth="1"/>
    <col min="5" max="5" width="6.8515625" style="134" customWidth="1"/>
    <col min="6" max="7" width="14.8515625" style="134" customWidth="1"/>
    <col min="8" max="11" width="9.8515625" style="134" customWidth="1"/>
    <col min="12" max="13" width="11.8515625" style="134" customWidth="1"/>
    <col min="14" max="16384" width="9.140625" style="1" customWidth="1"/>
  </cols>
  <sheetData>
    <row r="1" spans="1:15" ht="58.5" customHeight="1">
      <c r="A1" s="539" t="s">
        <v>386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1"/>
      <c r="O1" s="21"/>
    </row>
    <row r="2" spans="1:18" s="5" customFormat="1" ht="30" customHeight="1">
      <c r="A2" s="63" t="s">
        <v>228</v>
      </c>
      <c r="B2" s="566" t="s">
        <v>34</v>
      </c>
      <c r="C2" s="567"/>
      <c r="D2" s="567"/>
      <c r="E2" s="567"/>
      <c r="F2" s="567"/>
      <c r="G2" s="567"/>
      <c r="H2" s="567"/>
      <c r="I2" s="568"/>
      <c r="J2" s="595" t="s">
        <v>382</v>
      </c>
      <c r="K2" s="595"/>
      <c r="L2" s="229" t="s">
        <v>4</v>
      </c>
      <c r="M2" s="230" t="s">
        <v>119</v>
      </c>
      <c r="N2" s="24"/>
      <c r="O2" s="10"/>
      <c r="Q2" s="10"/>
      <c r="R2" s="10"/>
    </row>
    <row r="3" spans="1:13" s="5" customFormat="1" ht="17.25" customHeight="1">
      <c r="A3" s="573" t="s">
        <v>218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8"/>
      <c r="M3" s="254"/>
    </row>
    <row r="4" spans="1:13" s="5" customFormat="1" ht="18" customHeight="1">
      <c r="A4" s="231"/>
      <c r="B4" s="600" t="s">
        <v>49</v>
      </c>
      <c r="C4" s="600"/>
      <c r="D4" s="600" t="s">
        <v>50</v>
      </c>
      <c r="E4" s="600"/>
      <c r="F4" s="600" t="s">
        <v>52</v>
      </c>
      <c r="G4" s="600"/>
      <c r="H4" s="600" t="s">
        <v>51</v>
      </c>
      <c r="I4" s="600"/>
      <c r="J4" s="516" t="s">
        <v>4</v>
      </c>
      <c r="K4" s="516" t="s">
        <v>40</v>
      </c>
      <c r="L4" s="595"/>
      <c r="M4" s="596"/>
    </row>
    <row r="5" spans="1:13" s="5" customFormat="1" ht="15" customHeight="1">
      <c r="A5" s="69" t="s">
        <v>47</v>
      </c>
      <c r="B5" s="84" t="s">
        <v>4</v>
      </c>
      <c r="C5" s="84" t="s">
        <v>40</v>
      </c>
      <c r="D5" s="84" t="s">
        <v>4</v>
      </c>
      <c r="E5" s="84" t="s">
        <v>40</v>
      </c>
      <c r="F5" s="84" t="s">
        <v>4</v>
      </c>
      <c r="G5" s="84" t="s">
        <v>40</v>
      </c>
      <c r="H5" s="84" t="s">
        <v>4</v>
      </c>
      <c r="I5" s="84" t="s">
        <v>40</v>
      </c>
      <c r="J5" s="516"/>
      <c r="K5" s="516"/>
      <c r="L5" s="595"/>
      <c r="M5" s="597"/>
    </row>
    <row r="6" spans="1:13" s="6" customFormat="1" ht="12.75" customHeight="1">
      <c r="A6" s="70" t="s">
        <v>48</v>
      </c>
      <c r="B6" s="232" t="s">
        <v>217</v>
      </c>
      <c r="C6" s="233" t="s">
        <v>217</v>
      </c>
      <c r="D6" s="234" t="s">
        <v>217</v>
      </c>
      <c r="E6" s="234" t="s">
        <v>217</v>
      </c>
      <c r="F6" s="234">
        <v>5</v>
      </c>
      <c r="G6" s="234">
        <v>1</v>
      </c>
      <c r="H6" s="234">
        <v>2</v>
      </c>
      <c r="I6" s="234">
        <v>1</v>
      </c>
      <c r="J6" s="234">
        <v>5</v>
      </c>
      <c r="K6" s="234">
        <v>3</v>
      </c>
      <c r="L6" s="235">
        <f aca="true" t="shared" si="0" ref="L6:M11">SUM(B6,D6,F6,H6,J6)</f>
        <v>12</v>
      </c>
      <c r="M6" s="236">
        <f t="shared" si="0"/>
        <v>5</v>
      </c>
    </row>
    <row r="7" spans="1:13" s="6" customFormat="1" ht="12.75" customHeight="1">
      <c r="A7" s="70" t="s">
        <v>103</v>
      </c>
      <c r="B7" s="232" t="s">
        <v>217</v>
      </c>
      <c r="C7" s="233" t="s">
        <v>217</v>
      </c>
      <c r="D7" s="234" t="s">
        <v>217</v>
      </c>
      <c r="E7" s="234" t="s">
        <v>217</v>
      </c>
      <c r="F7" s="234">
        <v>9</v>
      </c>
      <c r="G7" s="234">
        <v>3</v>
      </c>
      <c r="H7" s="234">
        <v>1</v>
      </c>
      <c r="I7" s="234">
        <v>1</v>
      </c>
      <c r="J7" s="234">
        <v>3</v>
      </c>
      <c r="K7" s="234">
        <v>1</v>
      </c>
      <c r="L7" s="235">
        <f t="shared" si="0"/>
        <v>13</v>
      </c>
      <c r="M7" s="236">
        <f t="shared" si="0"/>
        <v>5</v>
      </c>
    </row>
    <row r="8" spans="1:13" s="6" customFormat="1" ht="12.75" customHeight="1">
      <c r="A8" s="70" t="s">
        <v>104</v>
      </c>
      <c r="B8" s="232" t="s">
        <v>217</v>
      </c>
      <c r="C8" s="233" t="s">
        <v>217</v>
      </c>
      <c r="D8" s="234" t="s">
        <v>217</v>
      </c>
      <c r="E8" s="234" t="s">
        <v>217</v>
      </c>
      <c r="F8" s="234">
        <v>1</v>
      </c>
      <c r="G8" s="234" t="s">
        <v>217</v>
      </c>
      <c r="H8" s="234">
        <v>1</v>
      </c>
      <c r="I8" s="234" t="s">
        <v>217</v>
      </c>
      <c r="J8" s="234" t="s">
        <v>217</v>
      </c>
      <c r="K8" s="234" t="s">
        <v>217</v>
      </c>
      <c r="L8" s="235">
        <f t="shared" si="0"/>
        <v>2</v>
      </c>
      <c r="M8" s="236">
        <f t="shared" si="0"/>
        <v>0</v>
      </c>
    </row>
    <row r="9" spans="1:13" s="6" customFormat="1" ht="12.75" customHeight="1">
      <c r="A9" s="70" t="s">
        <v>197</v>
      </c>
      <c r="B9" s="232" t="s">
        <v>217</v>
      </c>
      <c r="C9" s="233" t="s">
        <v>217</v>
      </c>
      <c r="D9" s="234" t="s">
        <v>217</v>
      </c>
      <c r="E9" s="234" t="s">
        <v>217</v>
      </c>
      <c r="F9" s="234">
        <v>24</v>
      </c>
      <c r="G9" s="234">
        <v>11</v>
      </c>
      <c r="H9" s="234">
        <v>13</v>
      </c>
      <c r="I9" s="234">
        <v>5</v>
      </c>
      <c r="J9" s="234">
        <v>6</v>
      </c>
      <c r="K9" s="234">
        <v>1</v>
      </c>
      <c r="L9" s="235">
        <f t="shared" si="0"/>
        <v>43</v>
      </c>
      <c r="M9" s="236">
        <f t="shared" si="0"/>
        <v>17</v>
      </c>
    </row>
    <row r="10" spans="1:13" s="6" customFormat="1" ht="12.75" customHeight="1">
      <c r="A10" s="237" t="s">
        <v>198</v>
      </c>
      <c r="B10" s="232" t="s">
        <v>217</v>
      </c>
      <c r="C10" s="233" t="s">
        <v>217</v>
      </c>
      <c r="D10" s="234" t="s">
        <v>217</v>
      </c>
      <c r="E10" s="234" t="s">
        <v>217</v>
      </c>
      <c r="F10" s="234" t="s">
        <v>217</v>
      </c>
      <c r="G10" s="234" t="s">
        <v>217</v>
      </c>
      <c r="H10" s="234" t="s">
        <v>217</v>
      </c>
      <c r="I10" s="234" t="s">
        <v>217</v>
      </c>
      <c r="J10" s="234" t="s">
        <v>217</v>
      </c>
      <c r="K10" s="234" t="s">
        <v>217</v>
      </c>
      <c r="L10" s="235">
        <f t="shared" si="0"/>
        <v>0</v>
      </c>
      <c r="M10" s="236">
        <f t="shared" si="0"/>
        <v>0</v>
      </c>
    </row>
    <row r="11" spans="1:13" s="6" customFormat="1" ht="15">
      <c r="A11" s="74" t="s">
        <v>4</v>
      </c>
      <c r="B11" s="235">
        <f>SUM(B6:B10)</f>
        <v>0</v>
      </c>
      <c r="C11" s="235">
        <f aca="true" t="shared" si="1" ref="C11:K11">SUM(C6:C10)</f>
        <v>0</v>
      </c>
      <c r="D11" s="235">
        <f t="shared" si="1"/>
        <v>0</v>
      </c>
      <c r="E11" s="235">
        <f t="shared" si="1"/>
        <v>0</v>
      </c>
      <c r="F11" s="235">
        <f t="shared" si="1"/>
        <v>39</v>
      </c>
      <c r="G11" s="235">
        <f t="shared" si="1"/>
        <v>15</v>
      </c>
      <c r="H11" s="235">
        <f t="shared" si="1"/>
        <v>17</v>
      </c>
      <c r="I11" s="235">
        <f t="shared" si="1"/>
        <v>7</v>
      </c>
      <c r="J11" s="235">
        <f t="shared" si="1"/>
        <v>14</v>
      </c>
      <c r="K11" s="235">
        <f t="shared" si="1"/>
        <v>5</v>
      </c>
      <c r="L11" s="235">
        <f t="shared" si="0"/>
        <v>70</v>
      </c>
      <c r="M11" s="236">
        <f t="shared" si="0"/>
        <v>27</v>
      </c>
    </row>
    <row r="12" spans="1:13" s="6" customFormat="1" ht="15">
      <c r="A12" s="534" t="s">
        <v>219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8"/>
      <c r="M12" s="254"/>
    </row>
    <row r="13" spans="1:13" s="6" customFormat="1" ht="15">
      <c r="A13" s="238"/>
      <c r="B13" s="595" t="s">
        <v>49</v>
      </c>
      <c r="C13" s="595"/>
      <c r="D13" s="595" t="s">
        <v>50</v>
      </c>
      <c r="E13" s="595"/>
      <c r="F13" s="595" t="s">
        <v>52</v>
      </c>
      <c r="G13" s="595"/>
      <c r="H13" s="595" t="s">
        <v>51</v>
      </c>
      <c r="I13" s="595"/>
      <c r="J13" s="595" t="s">
        <v>4</v>
      </c>
      <c r="K13" s="595" t="s">
        <v>40</v>
      </c>
      <c r="L13" s="595"/>
      <c r="M13" s="596"/>
    </row>
    <row r="14" spans="1:13" s="6" customFormat="1" ht="15" customHeight="1">
      <c r="A14" s="70" t="s">
        <v>47</v>
      </c>
      <c r="B14" s="239" t="s">
        <v>4</v>
      </c>
      <c r="C14" s="239" t="s">
        <v>40</v>
      </c>
      <c r="D14" s="239" t="s">
        <v>4</v>
      </c>
      <c r="E14" s="239" t="s">
        <v>40</v>
      </c>
      <c r="F14" s="239" t="s">
        <v>4</v>
      </c>
      <c r="G14" s="239" t="s">
        <v>40</v>
      </c>
      <c r="H14" s="239" t="s">
        <v>4</v>
      </c>
      <c r="I14" s="239" t="s">
        <v>40</v>
      </c>
      <c r="J14" s="595"/>
      <c r="K14" s="595"/>
      <c r="L14" s="595"/>
      <c r="M14" s="597"/>
    </row>
    <row r="15" spans="1:13" s="6" customFormat="1" ht="14.25">
      <c r="A15" s="70" t="s">
        <v>48</v>
      </c>
      <c r="B15" s="232" t="s">
        <v>217</v>
      </c>
      <c r="C15" s="233" t="s">
        <v>217</v>
      </c>
      <c r="D15" s="234" t="s">
        <v>217</v>
      </c>
      <c r="E15" s="234" t="s">
        <v>217</v>
      </c>
      <c r="F15" s="234">
        <v>3</v>
      </c>
      <c r="G15" s="234" t="s">
        <v>217</v>
      </c>
      <c r="H15" s="234">
        <v>2</v>
      </c>
      <c r="I15" s="234" t="s">
        <v>217</v>
      </c>
      <c r="J15" s="234">
        <v>1</v>
      </c>
      <c r="K15" s="234" t="s">
        <v>217</v>
      </c>
      <c r="L15" s="235">
        <f aca="true" t="shared" si="2" ref="L15:M20">SUM(B15,D15,F15,H15,J15)</f>
        <v>6</v>
      </c>
      <c r="M15" s="236">
        <f t="shared" si="2"/>
        <v>0</v>
      </c>
    </row>
    <row r="16" spans="1:13" s="6" customFormat="1" ht="14.25">
      <c r="A16" s="70" t="s">
        <v>103</v>
      </c>
      <c r="B16" s="232" t="s">
        <v>217</v>
      </c>
      <c r="C16" s="233" t="s">
        <v>217</v>
      </c>
      <c r="D16" s="234" t="s">
        <v>217</v>
      </c>
      <c r="E16" s="234" t="s">
        <v>217</v>
      </c>
      <c r="F16" s="234">
        <v>10</v>
      </c>
      <c r="G16" s="234">
        <v>5</v>
      </c>
      <c r="H16" s="234">
        <v>2</v>
      </c>
      <c r="I16" s="234">
        <v>2</v>
      </c>
      <c r="J16" s="234">
        <v>1</v>
      </c>
      <c r="K16" s="234" t="s">
        <v>217</v>
      </c>
      <c r="L16" s="235">
        <f t="shared" si="2"/>
        <v>13</v>
      </c>
      <c r="M16" s="236">
        <f t="shared" si="2"/>
        <v>7</v>
      </c>
    </row>
    <row r="17" spans="1:13" s="6" customFormat="1" ht="14.25">
      <c r="A17" s="70" t="s">
        <v>104</v>
      </c>
      <c r="B17" s="232" t="s">
        <v>217</v>
      </c>
      <c r="C17" s="233" t="s">
        <v>217</v>
      </c>
      <c r="D17" s="234" t="s">
        <v>217</v>
      </c>
      <c r="E17" s="234" t="s">
        <v>217</v>
      </c>
      <c r="F17" s="234">
        <v>1</v>
      </c>
      <c r="G17" s="234" t="s">
        <v>217</v>
      </c>
      <c r="H17" s="234">
        <v>2</v>
      </c>
      <c r="I17" s="234">
        <v>1</v>
      </c>
      <c r="J17" s="234" t="s">
        <v>217</v>
      </c>
      <c r="K17" s="234" t="s">
        <v>217</v>
      </c>
      <c r="L17" s="235">
        <f t="shared" si="2"/>
        <v>3</v>
      </c>
      <c r="M17" s="236">
        <f t="shared" si="2"/>
        <v>1</v>
      </c>
    </row>
    <row r="18" spans="1:13" s="6" customFormat="1" ht="14.25">
      <c r="A18" s="70" t="s">
        <v>197</v>
      </c>
      <c r="B18" s="232" t="s">
        <v>217</v>
      </c>
      <c r="C18" s="233" t="s">
        <v>217</v>
      </c>
      <c r="D18" s="234" t="s">
        <v>217</v>
      </c>
      <c r="E18" s="234" t="s">
        <v>217</v>
      </c>
      <c r="F18" s="234">
        <v>7</v>
      </c>
      <c r="G18" s="234">
        <v>2</v>
      </c>
      <c r="H18" s="234">
        <v>3</v>
      </c>
      <c r="I18" s="234">
        <v>1</v>
      </c>
      <c r="J18" s="234">
        <v>1</v>
      </c>
      <c r="K18" s="234" t="s">
        <v>217</v>
      </c>
      <c r="L18" s="235">
        <f t="shared" si="2"/>
        <v>11</v>
      </c>
      <c r="M18" s="236">
        <f t="shared" si="2"/>
        <v>3</v>
      </c>
    </row>
    <row r="19" spans="1:13" s="6" customFormat="1" ht="14.25">
      <c r="A19" s="237" t="s">
        <v>198</v>
      </c>
      <c r="B19" s="232" t="s">
        <v>217</v>
      </c>
      <c r="C19" s="233" t="s">
        <v>217</v>
      </c>
      <c r="D19" s="234" t="s">
        <v>217</v>
      </c>
      <c r="E19" s="234" t="s">
        <v>217</v>
      </c>
      <c r="F19" s="234" t="s">
        <v>217</v>
      </c>
      <c r="G19" s="234" t="s">
        <v>217</v>
      </c>
      <c r="H19" s="234" t="s">
        <v>217</v>
      </c>
      <c r="I19" s="234" t="s">
        <v>217</v>
      </c>
      <c r="J19" s="234" t="s">
        <v>217</v>
      </c>
      <c r="K19" s="234" t="s">
        <v>217</v>
      </c>
      <c r="L19" s="235">
        <f t="shared" si="2"/>
        <v>0</v>
      </c>
      <c r="M19" s="236">
        <f t="shared" si="2"/>
        <v>0</v>
      </c>
    </row>
    <row r="20" spans="1:13" ht="15">
      <c r="A20" s="74" t="s">
        <v>4</v>
      </c>
      <c r="B20" s="235">
        <f aca="true" t="shared" si="3" ref="B20:K20">SUM(B15:B19)</f>
        <v>0</v>
      </c>
      <c r="C20" s="235">
        <f t="shared" si="3"/>
        <v>0</v>
      </c>
      <c r="D20" s="235">
        <f t="shared" si="3"/>
        <v>0</v>
      </c>
      <c r="E20" s="235">
        <f t="shared" si="3"/>
        <v>0</v>
      </c>
      <c r="F20" s="235">
        <f t="shared" si="3"/>
        <v>21</v>
      </c>
      <c r="G20" s="235">
        <f t="shared" si="3"/>
        <v>7</v>
      </c>
      <c r="H20" s="235">
        <f t="shared" si="3"/>
        <v>9</v>
      </c>
      <c r="I20" s="235">
        <f t="shared" si="3"/>
        <v>4</v>
      </c>
      <c r="J20" s="235">
        <f t="shared" si="3"/>
        <v>3</v>
      </c>
      <c r="K20" s="235">
        <f t="shared" si="3"/>
        <v>0</v>
      </c>
      <c r="L20" s="235">
        <f t="shared" si="2"/>
        <v>33</v>
      </c>
      <c r="M20" s="236">
        <f t="shared" si="2"/>
        <v>11</v>
      </c>
    </row>
    <row r="21" spans="1:13" ht="15" customHeight="1">
      <c r="A21" s="534" t="s">
        <v>220</v>
      </c>
      <c r="B21" s="593"/>
      <c r="C21" s="593"/>
      <c r="D21" s="593"/>
      <c r="E21" s="593"/>
      <c r="F21" s="593"/>
      <c r="G21" s="593"/>
      <c r="H21" s="593"/>
      <c r="I21" s="593"/>
      <c r="J21" s="593"/>
      <c r="K21" s="593"/>
      <c r="L21" s="593"/>
      <c r="M21" s="594"/>
    </row>
    <row r="22" spans="1:13" ht="15">
      <c r="A22" s="238"/>
      <c r="B22" s="595" t="s">
        <v>49</v>
      </c>
      <c r="C22" s="595"/>
      <c r="D22" s="595" t="s">
        <v>50</v>
      </c>
      <c r="E22" s="595"/>
      <c r="F22" s="595" t="s">
        <v>52</v>
      </c>
      <c r="G22" s="595"/>
      <c r="H22" s="595" t="s">
        <v>51</v>
      </c>
      <c r="I22" s="595"/>
      <c r="J22" s="595" t="s">
        <v>4</v>
      </c>
      <c r="K22" s="595" t="s">
        <v>40</v>
      </c>
      <c r="L22" s="595"/>
      <c r="M22" s="596"/>
    </row>
    <row r="23" spans="1:13" ht="15" customHeight="1">
      <c r="A23" s="70" t="s">
        <v>47</v>
      </c>
      <c r="B23" s="239" t="s">
        <v>4</v>
      </c>
      <c r="C23" s="239" t="s">
        <v>40</v>
      </c>
      <c r="D23" s="239" t="s">
        <v>4</v>
      </c>
      <c r="E23" s="239" t="s">
        <v>40</v>
      </c>
      <c r="F23" s="239" t="s">
        <v>4</v>
      </c>
      <c r="G23" s="239" t="s">
        <v>40</v>
      </c>
      <c r="H23" s="239" t="s">
        <v>4</v>
      </c>
      <c r="I23" s="239" t="s">
        <v>40</v>
      </c>
      <c r="J23" s="595"/>
      <c r="K23" s="595"/>
      <c r="L23" s="595"/>
      <c r="M23" s="597"/>
    </row>
    <row r="24" spans="1:13" ht="14.25">
      <c r="A24" s="70" t="s">
        <v>48</v>
      </c>
      <c r="B24" s="232">
        <v>1</v>
      </c>
      <c r="C24" s="233" t="s">
        <v>217</v>
      </c>
      <c r="D24" s="234">
        <v>1</v>
      </c>
      <c r="E24" s="234" t="s">
        <v>217</v>
      </c>
      <c r="F24" s="234" t="s">
        <v>217</v>
      </c>
      <c r="G24" s="234" t="s">
        <v>217</v>
      </c>
      <c r="H24" s="234" t="s">
        <v>217</v>
      </c>
      <c r="I24" s="234" t="s">
        <v>217</v>
      </c>
      <c r="J24" s="234" t="s">
        <v>217</v>
      </c>
      <c r="K24" s="234" t="s">
        <v>217</v>
      </c>
      <c r="L24" s="235">
        <f aca="true" t="shared" si="4" ref="L24:M29">SUM(B24,D24,F24,H24,J24)</f>
        <v>2</v>
      </c>
      <c r="M24" s="236">
        <f t="shared" si="4"/>
        <v>0</v>
      </c>
    </row>
    <row r="25" spans="1:13" ht="14.25">
      <c r="A25" s="70" t="s">
        <v>103</v>
      </c>
      <c r="B25" s="232">
        <v>1</v>
      </c>
      <c r="C25" s="233" t="s">
        <v>217</v>
      </c>
      <c r="D25" s="234" t="s">
        <v>217</v>
      </c>
      <c r="E25" s="234" t="s">
        <v>217</v>
      </c>
      <c r="F25" s="234">
        <v>3</v>
      </c>
      <c r="G25" s="234">
        <v>2</v>
      </c>
      <c r="H25" s="234">
        <v>4</v>
      </c>
      <c r="I25" s="234">
        <v>1</v>
      </c>
      <c r="J25" s="234">
        <v>2</v>
      </c>
      <c r="K25" s="234" t="s">
        <v>217</v>
      </c>
      <c r="L25" s="235">
        <f t="shared" si="4"/>
        <v>10</v>
      </c>
      <c r="M25" s="236">
        <f t="shared" si="4"/>
        <v>3</v>
      </c>
    </row>
    <row r="26" spans="1:13" ht="14.25">
      <c r="A26" s="70" t="s">
        <v>104</v>
      </c>
      <c r="B26" s="232" t="s">
        <v>217</v>
      </c>
      <c r="C26" s="233" t="s">
        <v>217</v>
      </c>
      <c r="D26" s="234" t="s">
        <v>217</v>
      </c>
      <c r="E26" s="234" t="s">
        <v>217</v>
      </c>
      <c r="F26" s="234" t="s">
        <v>217</v>
      </c>
      <c r="G26" s="234" t="s">
        <v>217</v>
      </c>
      <c r="H26" s="234" t="s">
        <v>217</v>
      </c>
      <c r="I26" s="234" t="s">
        <v>217</v>
      </c>
      <c r="J26" s="234" t="s">
        <v>217</v>
      </c>
      <c r="K26" s="234" t="s">
        <v>217</v>
      </c>
      <c r="L26" s="235">
        <f t="shared" si="4"/>
        <v>0</v>
      </c>
      <c r="M26" s="236">
        <f t="shared" si="4"/>
        <v>0</v>
      </c>
    </row>
    <row r="27" spans="1:13" ht="14.25">
      <c r="A27" s="70" t="s">
        <v>197</v>
      </c>
      <c r="B27" s="232">
        <v>3</v>
      </c>
      <c r="C27" s="233" t="s">
        <v>217</v>
      </c>
      <c r="D27" s="234">
        <v>8</v>
      </c>
      <c r="E27" s="234">
        <v>1</v>
      </c>
      <c r="F27" s="234">
        <v>16</v>
      </c>
      <c r="G27" s="234">
        <v>5</v>
      </c>
      <c r="H27" s="234">
        <v>19</v>
      </c>
      <c r="I27" s="234">
        <v>8</v>
      </c>
      <c r="J27" s="234">
        <v>2</v>
      </c>
      <c r="K27" s="234">
        <v>1</v>
      </c>
      <c r="L27" s="235">
        <f t="shared" si="4"/>
        <v>48</v>
      </c>
      <c r="M27" s="236">
        <f t="shared" si="4"/>
        <v>15</v>
      </c>
    </row>
    <row r="28" spans="1:13" ht="14.25">
      <c r="A28" s="237" t="s">
        <v>198</v>
      </c>
      <c r="B28" s="232" t="s">
        <v>217</v>
      </c>
      <c r="C28" s="233" t="s">
        <v>217</v>
      </c>
      <c r="D28" s="234" t="s">
        <v>217</v>
      </c>
      <c r="E28" s="234" t="s">
        <v>217</v>
      </c>
      <c r="F28" s="234" t="s">
        <v>217</v>
      </c>
      <c r="G28" s="234" t="s">
        <v>217</v>
      </c>
      <c r="H28" s="234" t="s">
        <v>217</v>
      </c>
      <c r="I28" s="234" t="s">
        <v>217</v>
      </c>
      <c r="J28" s="234" t="s">
        <v>217</v>
      </c>
      <c r="K28" s="234" t="s">
        <v>217</v>
      </c>
      <c r="L28" s="235">
        <f t="shared" si="4"/>
        <v>0</v>
      </c>
      <c r="M28" s="236">
        <f t="shared" si="4"/>
        <v>0</v>
      </c>
    </row>
    <row r="29" spans="1:13" ht="15">
      <c r="A29" s="240" t="s">
        <v>4</v>
      </c>
      <c r="B29" s="235">
        <f aca="true" t="shared" si="5" ref="B29:K29">SUM(B24:B28)</f>
        <v>5</v>
      </c>
      <c r="C29" s="235">
        <f t="shared" si="5"/>
        <v>0</v>
      </c>
      <c r="D29" s="235">
        <f t="shared" si="5"/>
        <v>9</v>
      </c>
      <c r="E29" s="235">
        <f t="shared" si="5"/>
        <v>1</v>
      </c>
      <c r="F29" s="235">
        <f t="shared" si="5"/>
        <v>19</v>
      </c>
      <c r="G29" s="235">
        <f t="shared" si="5"/>
        <v>7</v>
      </c>
      <c r="H29" s="235">
        <f t="shared" si="5"/>
        <v>23</v>
      </c>
      <c r="I29" s="235">
        <f t="shared" si="5"/>
        <v>9</v>
      </c>
      <c r="J29" s="235">
        <f t="shared" si="5"/>
        <v>4</v>
      </c>
      <c r="K29" s="235">
        <f t="shared" si="5"/>
        <v>1</v>
      </c>
      <c r="L29" s="235">
        <f t="shared" si="4"/>
        <v>60</v>
      </c>
      <c r="M29" s="236">
        <f t="shared" si="4"/>
        <v>18</v>
      </c>
    </row>
    <row r="30" spans="1:13" ht="15">
      <c r="A30" s="534" t="s">
        <v>221</v>
      </c>
      <c r="B30" s="593"/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4"/>
    </row>
    <row r="31" spans="1:13" ht="15">
      <c r="A31" s="238"/>
      <c r="B31" s="595" t="s">
        <v>49</v>
      </c>
      <c r="C31" s="595"/>
      <c r="D31" s="595" t="s">
        <v>50</v>
      </c>
      <c r="E31" s="595"/>
      <c r="F31" s="595" t="s">
        <v>52</v>
      </c>
      <c r="G31" s="595"/>
      <c r="H31" s="595" t="s">
        <v>51</v>
      </c>
      <c r="I31" s="595"/>
      <c r="J31" s="595" t="s">
        <v>4</v>
      </c>
      <c r="K31" s="595" t="s">
        <v>40</v>
      </c>
      <c r="L31" s="595"/>
      <c r="M31" s="596"/>
    </row>
    <row r="32" spans="1:13" ht="12.75" customHeight="1">
      <c r="A32" s="70" t="s">
        <v>47</v>
      </c>
      <c r="B32" s="239" t="s">
        <v>4</v>
      </c>
      <c r="C32" s="239" t="s">
        <v>40</v>
      </c>
      <c r="D32" s="239" t="s">
        <v>4</v>
      </c>
      <c r="E32" s="239" t="s">
        <v>40</v>
      </c>
      <c r="F32" s="239" t="s">
        <v>4</v>
      </c>
      <c r="G32" s="239" t="s">
        <v>40</v>
      </c>
      <c r="H32" s="239" t="s">
        <v>4</v>
      </c>
      <c r="I32" s="239" t="s">
        <v>40</v>
      </c>
      <c r="J32" s="595"/>
      <c r="K32" s="595"/>
      <c r="L32" s="595"/>
      <c r="M32" s="597"/>
    </row>
    <row r="33" spans="1:13" ht="14.25">
      <c r="A33" s="70" t="s">
        <v>48</v>
      </c>
      <c r="B33" s="232" t="s">
        <v>217</v>
      </c>
      <c r="C33" s="233" t="s">
        <v>217</v>
      </c>
      <c r="D33" s="234" t="s">
        <v>217</v>
      </c>
      <c r="E33" s="234" t="s">
        <v>217</v>
      </c>
      <c r="F33" s="234">
        <v>5</v>
      </c>
      <c r="G33" s="234">
        <v>1</v>
      </c>
      <c r="H33" s="234">
        <v>3</v>
      </c>
      <c r="I33" s="234">
        <v>1</v>
      </c>
      <c r="J33" s="234" t="s">
        <v>217</v>
      </c>
      <c r="K33" s="234" t="s">
        <v>217</v>
      </c>
      <c r="L33" s="235">
        <f aca="true" t="shared" si="6" ref="L33:M38">SUM(B33,D33,F33,H33,J33)</f>
        <v>8</v>
      </c>
      <c r="M33" s="236">
        <f t="shared" si="6"/>
        <v>2</v>
      </c>
    </row>
    <row r="34" spans="1:13" ht="14.25">
      <c r="A34" s="70" t="s">
        <v>103</v>
      </c>
      <c r="B34" s="232" t="s">
        <v>217</v>
      </c>
      <c r="C34" s="233" t="s">
        <v>217</v>
      </c>
      <c r="D34" s="234" t="s">
        <v>217</v>
      </c>
      <c r="E34" s="234" t="s">
        <v>217</v>
      </c>
      <c r="F34" s="234">
        <v>4</v>
      </c>
      <c r="G34" s="234">
        <v>2</v>
      </c>
      <c r="H34" s="234" t="s">
        <v>217</v>
      </c>
      <c r="I34" s="234" t="s">
        <v>217</v>
      </c>
      <c r="J34" s="234" t="s">
        <v>217</v>
      </c>
      <c r="K34" s="234" t="s">
        <v>217</v>
      </c>
      <c r="L34" s="235">
        <f t="shared" si="6"/>
        <v>4</v>
      </c>
      <c r="M34" s="236">
        <f t="shared" si="6"/>
        <v>2</v>
      </c>
    </row>
    <row r="35" spans="1:13" ht="14.25">
      <c r="A35" s="70" t="s">
        <v>104</v>
      </c>
      <c r="B35" s="232" t="s">
        <v>217</v>
      </c>
      <c r="C35" s="233" t="s">
        <v>217</v>
      </c>
      <c r="D35" s="234" t="s">
        <v>217</v>
      </c>
      <c r="E35" s="234" t="s">
        <v>217</v>
      </c>
      <c r="F35" s="234">
        <v>2</v>
      </c>
      <c r="G35" s="234" t="s">
        <v>217</v>
      </c>
      <c r="H35" s="234">
        <v>1</v>
      </c>
      <c r="I35" s="234">
        <v>1</v>
      </c>
      <c r="J35" s="234" t="s">
        <v>217</v>
      </c>
      <c r="K35" s="234" t="s">
        <v>217</v>
      </c>
      <c r="L35" s="235">
        <f t="shared" si="6"/>
        <v>3</v>
      </c>
      <c r="M35" s="236">
        <f t="shared" si="6"/>
        <v>1</v>
      </c>
    </row>
    <row r="36" spans="1:13" ht="14.25">
      <c r="A36" s="70" t="s">
        <v>197</v>
      </c>
      <c r="B36" s="232" t="s">
        <v>217</v>
      </c>
      <c r="C36" s="233" t="s">
        <v>217</v>
      </c>
      <c r="D36" s="234" t="s">
        <v>217</v>
      </c>
      <c r="E36" s="234" t="s">
        <v>217</v>
      </c>
      <c r="F36" s="234">
        <v>7</v>
      </c>
      <c r="G36" s="234">
        <v>6</v>
      </c>
      <c r="H36" s="234">
        <v>11</v>
      </c>
      <c r="I36" s="234">
        <v>10</v>
      </c>
      <c r="J36" s="234" t="s">
        <v>217</v>
      </c>
      <c r="K36" s="234" t="s">
        <v>217</v>
      </c>
      <c r="L36" s="235">
        <f t="shared" si="6"/>
        <v>18</v>
      </c>
      <c r="M36" s="236">
        <f t="shared" si="6"/>
        <v>16</v>
      </c>
    </row>
    <row r="37" spans="1:13" ht="14.25">
      <c r="A37" s="237" t="s">
        <v>198</v>
      </c>
      <c r="B37" s="232" t="s">
        <v>217</v>
      </c>
      <c r="C37" s="233" t="s">
        <v>217</v>
      </c>
      <c r="D37" s="234" t="s">
        <v>217</v>
      </c>
      <c r="E37" s="234" t="s">
        <v>217</v>
      </c>
      <c r="F37" s="234" t="s">
        <v>217</v>
      </c>
      <c r="G37" s="234" t="s">
        <v>217</v>
      </c>
      <c r="H37" s="234" t="s">
        <v>217</v>
      </c>
      <c r="I37" s="234" t="s">
        <v>217</v>
      </c>
      <c r="J37" s="234" t="s">
        <v>217</v>
      </c>
      <c r="K37" s="234" t="s">
        <v>217</v>
      </c>
      <c r="L37" s="235">
        <f t="shared" si="6"/>
        <v>0</v>
      </c>
      <c r="M37" s="236">
        <f t="shared" si="6"/>
        <v>0</v>
      </c>
    </row>
    <row r="38" spans="1:19" ht="15">
      <c r="A38" s="240" t="s">
        <v>4</v>
      </c>
      <c r="B38" s="235">
        <f>SUM(B33:B37)</f>
        <v>0</v>
      </c>
      <c r="C38" s="235">
        <f aca="true" t="shared" si="7" ref="C38:K38">SUM(C33:C37)</f>
        <v>0</v>
      </c>
      <c r="D38" s="235">
        <f t="shared" si="7"/>
        <v>0</v>
      </c>
      <c r="E38" s="235">
        <f t="shared" si="7"/>
        <v>0</v>
      </c>
      <c r="F38" s="235">
        <f t="shared" si="7"/>
        <v>18</v>
      </c>
      <c r="G38" s="235">
        <f t="shared" si="7"/>
        <v>9</v>
      </c>
      <c r="H38" s="235">
        <f t="shared" si="7"/>
        <v>15</v>
      </c>
      <c r="I38" s="235">
        <f t="shared" si="7"/>
        <v>12</v>
      </c>
      <c r="J38" s="235">
        <f t="shared" si="7"/>
        <v>0</v>
      </c>
      <c r="K38" s="235">
        <f t="shared" si="7"/>
        <v>0</v>
      </c>
      <c r="L38" s="235">
        <f t="shared" si="6"/>
        <v>33</v>
      </c>
      <c r="M38" s="236">
        <f t="shared" si="6"/>
        <v>21</v>
      </c>
      <c r="S38" s="1" t="s">
        <v>222</v>
      </c>
    </row>
    <row r="39" spans="1:13" s="7" customFormat="1" ht="15">
      <c r="A39" s="534" t="s">
        <v>223</v>
      </c>
      <c r="B39" s="593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4"/>
    </row>
    <row r="40" spans="1:13" s="7" customFormat="1" ht="15">
      <c r="A40" s="238"/>
      <c r="B40" s="595" t="s">
        <v>49</v>
      </c>
      <c r="C40" s="595"/>
      <c r="D40" s="595" t="s">
        <v>50</v>
      </c>
      <c r="E40" s="595"/>
      <c r="F40" s="595" t="s">
        <v>52</v>
      </c>
      <c r="G40" s="595"/>
      <c r="H40" s="595" t="s">
        <v>51</v>
      </c>
      <c r="I40" s="595"/>
      <c r="J40" s="595" t="s">
        <v>4</v>
      </c>
      <c r="K40" s="595" t="s">
        <v>40</v>
      </c>
      <c r="L40" s="595"/>
      <c r="M40" s="596"/>
    </row>
    <row r="41" spans="1:13" s="7" customFormat="1" ht="15" customHeight="1">
      <c r="A41" s="70" t="s">
        <v>47</v>
      </c>
      <c r="B41" s="239" t="s">
        <v>4</v>
      </c>
      <c r="C41" s="239" t="s">
        <v>40</v>
      </c>
      <c r="D41" s="239" t="s">
        <v>4</v>
      </c>
      <c r="E41" s="239" t="s">
        <v>40</v>
      </c>
      <c r="F41" s="239" t="s">
        <v>4</v>
      </c>
      <c r="G41" s="239" t="s">
        <v>40</v>
      </c>
      <c r="H41" s="239" t="s">
        <v>4</v>
      </c>
      <c r="I41" s="239" t="s">
        <v>40</v>
      </c>
      <c r="J41" s="595"/>
      <c r="K41" s="595"/>
      <c r="L41" s="595"/>
      <c r="M41" s="597"/>
    </row>
    <row r="42" spans="1:13" s="7" customFormat="1" ht="14.25">
      <c r="A42" s="70" t="s">
        <v>48</v>
      </c>
      <c r="B42" s="232" t="s">
        <v>217</v>
      </c>
      <c r="C42" s="233" t="s">
        <v>217</v>
      </c>
      <c r="D42" s="234">
        <v>1</v>
      </c>
      <c r="E42" s="234" t="s">
        <v>217</v>
      </c>
      <c r="F42" s="234">
        <v>15</v>
      </c>
      <c r="G42" s="234" t="s">
        <v>217</v>
      </c>
      <c r="H42" s="234">
        <v>4</v>
      </c>
      <c r="I42" s="234">
        <v>1</v>
      </c>
      <c r="J42" s="234">
        <v>10</v>
      </c>
      <c r="K42" s="234">
        <v>3</v>
      </c>
      <c r="L42" s="235">
        <f aca="true" t="shared" si="8" ref="L42:L47">SUM(B42,D42,F42,H42,J42)</f>
        <v>30</v>
      </c>
      <c r="M42" s="236">
        <f aca="true" t="shared" si="9" ref="M42:M47">SUM(C42,E42,G42,I42,K42)</f>
        <v>4</v>
      </c>
    </row>
    <row r="43" spans="1:13" s="7" customFormat="1" ht="14.25">
      <c r="A43" s="70" t="s">
        <v>103</v>
      </c>
      <c r="B43" s="232" t="s">
        <v>217</v>
      </c>
      <c r="C43" s="233" t="s">
        <v>217</v>
      </c>
      <c r="D43" s="234" t="s">
        <v>217</v>
      </c>
      <c r="E43" s="234" t="s">
        <v>217</v>
      </c>
      <c r="F43" s="234">
        <v>10</v>
      </c>
      <c r="G43" s="234">
        <v>4</v>
      </c>
      <c r="H43" s="234">
        <v>2</v>
      </c>
      <c r="I43" s="234" t="s">
        <v>217</v>
      </c>
      <c r="J43" s="234">
        <v>1</v>
      </c>
      <c r="K43" s="234" t="s">
        <v>217</v>
      </c>
      <c r="L43" s="235">
        <f t="shared" si="8"/>
        <v>13</v>
      </c>
      <c r="M43" s="236">
        <f t="shared" si="9"/>
        <v>4</v>
      </c>
    </row>
    <row r="44" spans="1:13" s="7" customFormat="1" ht="14.25">
      <c r="A44" s="70" t="s">
        <v>104</v>
      </c>
      <c r="B44" s="232" t="s">
        <v>217</v>
      </c>
      <c r="C44" s="233" t="s">
        <v>217</v>
      </c>
      <c r="D44" s="234" t="s">
        <v>217</v>
      </c>
      <c r="E44" s="234" t="s">
        <v>217</v>
      </c>
      <c r="F44" s="234">
        <v>2</v>
      </c>
      <c r="G44" s="234" t="s">
        <v>217</v>
      </c>
      <c r="H44" s="234">
        <v>3</v>
      </c>
      <c r="I44" s="234">
        <v>1</v>
      </c>
      <c r="J44" s="234" t="s">
        <v>217</v>
      </c>
      <c r="K44" s="234" t="s">
        <v>217</v>
      </c>
      <c r="L44" s="235">
        <f t="shared" si="8"/>
        <v>5</v>
      </c>
      <c r="M44" s="236">
        <f t="shared" si="9"/>
        <v>1</v>
      </c>
    </row>
    <row r="45" spans="1:13" s="7" customFormat="1" ht="14.25">
      <c r="A45" s="70" t="s">
        <v>197</v>
      </c>
      <c r="B45" s="232" t="s">
        <v>217</v>
      </c>
      <c r="C45" s="233" t="s">
        <v>217</v>
      </c>
      <c r="D45" s="234" t="s">
        <v>217</v>
      </c>
      <c r="E45" s="234" t="s">
        <v>217</v>
      </c>
      <c r="F45" s="234">
        <v>11</v>
      </c>
      <c r="G45" s="234">
        <v>5</v>
      </c>
      <c r="H45" s="234">
        <v>2</v>
      </c>
      <c r="I45" s="234" t="s">
        <v>217</v>
      </c>
      <c r="J45" s="234" t="s">
        <v>217</v>
      </c>
      <c r="K45" s="234" t="s">
        <v>217</v>
      </c>
      <c r="L45" s="235">
        <f t="shared" si="8"/>
        <v>13</v>
      </c>
      <c r="M45" s="236">
        <f t="shared" si="9"/>
        <v>5</v>
      </c>
    </row>
    <row r="46" spans="1:13" s="7" customFormat="1" ht="14.25">
      <c r="A46" s="237" t="s">
        <v>198</v>
      </c>
      <c r="B46" s="232" t="s">
        <v>217</v>
      </c>
      <c r="C46" s="233" t="s">
        <v>217</v>
      </c>
      <c r="D46" s="234" t="s">
        <v>217</v>
      </c>
      <c r="E46" s="234" t="s">
        <v>217</v>
      </c>
      <c r="F46" s="234" t="s">
        <v>217</v>
      </c>
      <c r="G46" s="234" t="s">
        <v>217</v>
      </c>
      <c r="H46" s="234" t="s">
        <v>217</v>
      </c>
      <c r="I46" s="234" t="s">
        <v>217</v>
      </c>
      <c r="J46" s="234" t="s">
        <v>217</v>
      </c>
      <c r="K46" s="234" t="s">
        <v>217</v>
      </c>
      <c r="L46" s="235">
        <f t="shared" si="8"/>
        <v>0</v>
      </c>
      <c r="M46" s="236">
        <f t="shared" si="9"/>
        <v>0</v>
      </c>
    </row>
    <row r="47" spans="1:13" s="7" customFormat="1" ht="15">
      <c r="A47" s="240" t="s">
        <v>4</v>
      </c>
      <c r="B47" s="235">
        <f>SUM(B42:B46)</f>
        <v>0</v>
      </c>
      <c r="C47" s="235">
        <f aca="true" t="shared" si="10" ref="C47:K47">SUM(C42:C46)</f>
        <v>0</v>
      </c>
      <c r="D47" s="235">
        <f t="shared" si="10"/>
        <v>1</v>
      </c>
      <c r="E47" s="235">
        <f t="shared" si="10"/>
        <v>0</v>
      </c>
      <c r="F47" s="235">
        <f t="shared" si="10"/>
        <v>38</v>
      </c>
      <c r="G47" s="235">
        <f t="shared" si="10"/>
        <v>9</v>
      </c>
      <c r="H47" s="235">
        <f t="shared" si="10"/>
        <v>11</v>
      </c>
      <c r="I47" s="235">
        <f t="shared" si="10"/>
        <v>2</v>
      </c>
      <c r="J47" s="235">
        <f t="shared" si="10"/>
        <v>11</v>
      </c>
      <c r="K47" s="235">
        <f t="shared" si="10"/>
        <v>3</v>
      </c>
      <c r="L47" s="235">
        <f t="shared" si="8"/>
        <v>61</v>
      </c>
      <c r="M47" s="236">
        <f t="shared" si="9"/>
        <v>14</v>
      </c>
    </row>
    <row r="48" spans="1:13" s="7" customFormat="1" ht="15">
      <c r="A48" s="534" t="s">
        <v>224</v>
      </c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4"/>
    </row>
    <row r="49" spans="1:13" s="7" customFormat="1" ht="15">
      <c r="A49" s="238"/>
      <c r="B49" s="595" t="s">
        <v>49</v>
      </c>
      <c r="C49" s="595"/>
      <c r="D49" s="595" t="s">
        <v>50</v>
      </c>
      <c r="E49" s="595"/>
      <c r="F49" s="595" t="s">
        <v>52</v>
      </c>
      <c r="G49" s="595"/>
      <c r="H49" s="595" t="s">
        <v>51</v>
      </c>
      <c r="I49" s="595"/>
      <c r="J49" s="595" t="s">
        <v>4</v>
      </c>
      <c r="K49" s="595" t="s">
        <v>40</v>
      </c>
      <c r="L49" s="595"/>
      <c r="M49" s="596"/>
    </row>
    <row r="50" spans="1:13" s="7" customFormat="1" ht="13.5" customHeight="1">
      <c r="A50" s="70" t="s">
        <v>47</v>
      </c>
      <c r="B50" s="239" t="s">
        <v>4</v>
      </c>
      <c r="C50" s="239" t="s">
        <v>40</v>
      </c>
      <c r="D50" s="239" t="s">
        <v>4</v>
      </c>
      <c r="E50" s="239" t="s">
        <v>40</v>
      </c>
      <c r="F50" s="239" t="s">
        <v>4</v>
      </c>
      <c r="G50" s="239" t="s">
        <v>40</v>
      </c>
      <c r="H50" s="239" t="s">
        <v>4</v>
      </c>
      <c r="I50" s="239" t="s">
        <v>40</v>
      </c>
      <c r="J50" s="595"/>
      <c r="K50" s="595"/>
      <c r="L50" s="595"/>
      <c r="M50" s="597"/>
    </row>
    <row r="51" spans="1:13" s="7" customFormat="1" ht="14.25">
      <c r="A51" s="70" t="s">
        <v>48</v>
      </c>
      <c r="B51" s="232" t="s">
        <v>217</v>
      </c>
      <c r="C51" s="233" t="s">
        <v>217</v>
      </c>
      <c r="D51" s="234" t="s">
        <v>217</v>
      </c>
      <c r="E51" s="234" t="s">
        <v>217</v>
      </c>
      <c r="F51" s="234">
        <v>9</v>
      </c>
      <c r="G51" s="234">
        <v>5</v>
      </c>
      <c r="H51" s="234">
        <v>3</v>
      </c>
      <c r="I51" s="234">
        <v>2</v>
      </c>
      <c r="J51" s="234">
        <v>2</v>
      </c>
      <c r="K51" s="234" t="s">
        <v>217</v>
      </c>
      <c r="L51" s="235">
        <f aca="true" t="shared" si="11" ref="L51:L56">SUM(B51,D51,F51,H51,J51)</f>
        <v>14</v>
      </c>
      <c r="M51" s="236">
        <f aca="true" t="shared" si="12" ref="M51:M56">SUM(C51,E51,G51,I51,K51)</f>
        <v>7</v>
      </c>
    </row>
    <row r="52" spans="1:13" s="7" customFormat="1" ht="14.25">
      <c r="A52" s="70" t="s">
        <v>103</v>
      </c>
      <c r="B52" s="232" t="s">
        <v>217</v>
      </c>
      <c r="C52" s="233" t="s">
        <v>217</v>
      </c>
      <c r="D52" s="234" t="s">
        <v>217</v>
      </c>
      <c r="E52" s="234" t="s">
        <v>217</v>
      </c>
      <c r="F52" s="234">
        <v>11</v>
      </c>
      <c r="G52" s="234">
        <v>1</v>
      </c>
      <c r="H52" s="234">
        <v>4</v>
      </c>
      <c r="I52" s="234">
        <v>1</v>
      </c>
      <c r="J52" s="234" t="s">
        <v>217</v>
      </c>
      <c r="K52" s="234" t="s">
        <v>217</v>
      </c>
      <c r="L52" s="235">
        <f t="shared" si="11"/>
        <v>15</v>
      </c>
      <c r="M52" s="236">
        <f t="shared" si="12"/>
        <v>2</v>
      </c>
    </row>
    <row r="53" spans="1:13" s="7" customFormat="1" ht="14.25">
      <c r="A53" s="70" t="s">
        <v>104</v>
      </c>
      <c r="B53" s="232" t="s">
        <v>217</v>
      </c>
      <c r="C53" s="233" t="s">
        <v>217</v>
      </c>
      <c r="D53" s="234" t="s">
        <v>217</v>
      </c>
      <c r="E53" s="234" t="s">
        <v>217</v>
      </c>
      <c r="F53" s="234">
        <v>2</v>
      </c>
      <c r="G53" s="234" t="s">
        <v>217</v>
      </c>
      <c r="H53" s="234">
        <v>1</v>
      </c>
      <c r="I53" s="234" t="s">
        <v>217</v>
      </c>
      <c r="J53" s="234" t="s">
        <v>217</v>
      </c>
      <c r="K53" s="234" t="s">
        <v>217</v>
      </c>
      <c r="L53" s="235">
        <f t="shared" si="11"/>
        <v>3</v>
      </c>
      <c r="M53" s="236">
        <f t="shared" si="12"/>
        <v>0</v>
      </c>
    </row>
    <row r="54" spans="1:13" s="7" customFormat="1" ht="14.25">
      <c r="A54" s="70" t="s">
        <v>197</v>
      </c>
      <c r="B54" s="232" t="s">
        <v>217</v>
      </c>
      <c r="C54" s="233" t="s">
        <v>217</v>
      </c>
      <c r="D54" s="234" t="s">
        <v>217</v>
      </c>
      <c r="E54" s="234" t="s">
        <v>217</v>
      </c>
      <c r="F54" s="234">
        <v>32</v>
      </c>
      <c r="G54" s="234">
        <v>9</v>
      </c>
      <c r="H54" s="234">
        <v>6</v>
      </c>
      <c r="I54" s="234">
        <v>3</v>
      </c>
      <c r="J54" s="234">
        <v>2</v>
      </c>
      <c r="K54" s="234">
        <v>1</v>
      </c>
      <c r="L54" s="235">
        <f t="shared" si="11"/>
        <v>40</v>
      </c>
      <c r="M54" s="236">
        <f t="shared" si="12"/>
        <v>13</v>
      </c>
    </row>
    <row r="55" spans="1:13" s="7" customFormat="1" ht="14.25">
      <c r="A55" s="237" t="s">
        <v>198</v>
      </c>
      <c r="B55" s="232" t="s">
        <v>217</v>
      </c>
      <c r="C55" s="233" t="s">
        <v>217</v>
      </c>
      <c r="D55" s="234" t="s">
        <v>217</v>
      </c>
      <c r="E55" s="234" t="s">
        <v>217</v>
      </c>
      <c r="F55" s="234" t="s">
        <v>217</v>
      </c>
      <c r="G55" s="234" t="s">
        <v>217</v>
      </c>
      <c r="H55" s="234" t="s">
        <v>217</v>
      </c>
      <c r="I55" s="234" t="s">
        <v>217</v>
      </c>
      <c r="J55" s="234" t="s">
        <v>217</v>
      </c>
      <c r="K55" s="234" t="s">
        <v>217</v>
      </c>
      <c r="L55" s="235">
        <f t="shared" si="11"/>
        <v>0</v>
      </c>
      <c r="M55" s="236">
        <f t="shared" si="12"/>
        <v>0</v>
      </c>
    </row>
    <row r="56" spans="1:13" s="7" customFormat="1" ht="15">
      <c r="A56" s="240" t="s">
        <v>4</v>
      </c>
      <c r="B56" s="235">
        <f>SUM(B51:B55)</f>
        <v>0</v>
      </c>
      <c r="C56" s="235">
        <f aca="true" t="shared" si="13" ref="C56:K56">SUM(C51:C55)</f>
        <v>0</v>
      </c>
      <c r="D56" s="235">
        <f t="shared" si="13"/>
        <v>0</v>
      </c>
      <c r="E56" s="235">
        <f t="shared" si="13"/>
        <v>0</v>
      </c>
      <c r="F56" s="235">
        <f t="shared" si="13"/>
        <v>54</v>
      </c>
      <c r="G56" s="235">
        <f t="shared" si="13"/>
        <v>15</v>
      </c>
      <c r="H56" s="235">
        <f t="shared" si="13"/>
        <v>14</v>
      </c>
      <c r="I56" s="235">
        <f t="shared" si="13"/>
        <v>6</v>
      </c>
      <c r="J56" s="235">
        <f t="shared" si="13"/>
        <v>4</v>
      </c>
      <c r="K56" s="235">
        <f t="shared" si="13"/>
        <v>1</v>
      </c>
      <c r="L56" s="235">
        <f t="shared" si="11"/>
        <v>72</v>
      </c>
      <c r="M56" s="236">
        <f t="shared" si="12"/>
        <v>22</v>
      </c>
    </row>
    <row r="57" spans="1:13" s="7" customFormat="1" ht="15">
      <c r="A57" s="534" t="s">
        <v>225</v>
      </c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4"/>
    </row>
    <row r="58" spans="1:13" s="7" customFormat="1" ht="15">
      <c r="A58" s="238"/>
      <c r="B58" s="595" t="s">
        <v>49</v>
      </c>
      <c r="C58" s="595"/>
      <c r="D58" s="595" t="s">
        <v>50</v>
      </c>
      <c r="E58" s="595"/>
      <c r="F58" s="595" t="s">
        <v>52</v>
      </c>
      <c r="G58" s="595"/>
      <c r="H58" s="595" t="s">
        <v>51</v>
      </c>
      <c r="I58" s="595"/>
      <c r="J58" s="595" t="s">
        <v>4</v>
      </c>
      <c r="K58" s="595" t="s">
        <v>40</v>
      </c>
      <c r="L58" s="595"/>
      <c r="M58" s="596"/>
    </row>
    <row r="59" spans="1:13" s="7" customFormat="1" ht="12" customHeight="1">
      <c r="A59" s="70" t="s">
        <v>47</v>
      </c>
      <c r="B59" s="239" t="s">
        <v>4</v>
      </c>
      <c r="C59" s="239" t="s">
        <v>40</v>
      </c>
      <c r="D59" s="239" t="s">
        <v>4</v>
      </c>
      <c r="E59" s="239" t="s">
        <v>40</v>
      </c>
      <c r="F59" s="239" t="s">
        <v>4</v>
      </c>
      <c r="G59" s="239" t="s">
        <v>40</v>
      </c>
      <c r="H59" s="239" t="s">
        <v>4</v>
      </c>
      <c r="I59" s="239" t="s">
        <v>40</v>
      </c>
      <c r="J59" s="595"/>
      <c r="K59" s="595"/>
      <c r="L59" s="595"/>
      <c r="M59" s="597"/>
    </row>
    <row r="60" spans="1:13" s="7" customFormat="1" ht="14.25">
      <c r="A60" s="70" t="s">
        <v>48</v>
      </c>
      <c r="B60" s="232" t="s">
        <v>217</v>
      </c>
      <c r="C60" s="233" t="s">
        <v>217</v>
      </c>
      <c r="D60" s="234" t="s">
        <v>217</v>
      </c>
      <c r="E60" s="234" t="s">
        <v>217</v>
      </c>
      <c r="F60" s="234">
        <v>5</v>
      </c>
      <c r="G60" s="234">
        <v>3</v>
      </c>
      <c r="H60" s="234">
        <v>1</v>
      </c>
      <c r="I60" s="234" t="s">
        <v>217</v>
      </c>
      <c r="J60" s="234" t="s">
        <v>217</v>
      </c>
      <c r="K60" s="234" t="s">
        <v>217</v>
      </c>
      <c r="L60" s="235">
        <f aca="true" t="shared" si="14" ref="L60:L65">SUM(B60,D60,F60,H60,J60)</f>
        <v>6</v>
      </c>
      <c r="M60" s="236">
        <f aca="true" t="shared" si="15" ref="M60:M65">SUM(C60,E60,G60,I60,K60)</f>
        <v>3</v>
      </c>
    </row>
    <row r="61" spans="1:13" s="7" customFormat="1" ht="14.25">
      <c r="A61" s="70" t="s">
        <v>103</v>
      </c>
      <c r="B61" s="232">
        <v>1</v>
      </c>
      <c r="C61" s="233">
        <v>1</v>
      </c>
      <c r="D61" s="234" t="s">
        <v>217</v>
      </c>
      <c r="E61" s="234" t="s">
        <v>217</v>
      </c>
      <c r="F61" s="234">
        <v>10</v>
      </c>
      <c r="G61" s="234">
        <v>4</v>
      </c>
      <c r="H61" s="234">
        <v>7</v>
      </c>
      <c r="I61" s="234">
        <v>3</v>
      </c>
      <c r="J61" s="234" t="s">
        <v>217</v>
      </c>
      <c r="K61" s="234" t="s">
        <v>217</v>
      </c>
      <c r="L61" s="235">
        <f t="shared" si="14"/>
        <v>18</v>
      </c>
      <c r="M61" s="236">
        <f t="shared" si="15"/>
        <v>8</v>
      </c>
    </row>
    <row r="62" spans="1:13" s="7" customFormat="1" ht="14.25">
      <c r="A62" s="70" t="s">
        <v>104</v>
      </c>
      <c r="B62" s="232" t="s">
        <v>217</v>
      </c>
      <c r="C62" s="233" t="s">
        <v>217</v>
      </c>
      <c r="D62" s="234" t="s">
        <v>217</v>
      </c>
      <c r="E62" s="234" t="s">
        <v>217</v>
      </c>
      <c r="F62" s="234">
        <v>6</v>
      </c>
      <c r="G62" s="234">
        <v>2</v>
      </c>
      <c r="H62" s="234">
        <v>2</v>
      </c>
      <c r="I62" s="234">
        <v>1</v>
      </c>
      <c r="J62" s="234" t="s">
        <v>217</v>
      </c>
      <c r="K62" s="234" t="s">
        <v>217</v>
      </c>
      <c r="L62" s="235">
        <f t="shared" si="14"/>
        <v>8</v>
      </c>
      <c r="M62" s="236">
        <f t="shared" si="15"/>
        <v>3</v>
      </c>
    </row>
    <row r="63" spans="1:13" s="7" customFormat="1" ht="14.25">
      <c r="A63" s="70" t="s">
        <v>197</v>
      </c>
      <c r="B63" s="232">
        <v>1</v>
      </c>
      <c r="C63" s="233" t="s">
        <v>217</v>
      </c>
      <c r="D63" s="234">
        <v>3</v>
      </c>
      <c r="E63" s="234">
        <v>1</v>
      </c>
      <c r="F63" s="234">
        <v>68</v>
      </c>
      <c r="G63" s="234">
        <v>35</v>
      </c>
      <c r="H63" s="234">
        <v>16</v>
      </c>
      <c r="I63" s="234">
        <v>9</v>
      </c>
      <c r="J63" s="234" t="s">
        <v>217</v>
      </c>
      <c r="K63" s="234" t="s">
        <v>217</v>
      </c>
      <c r="L63" s="235">
        <f t="shared" si="14"/>
        <v>88</v>
      </c>
      <c r="M63" s="236">
        <f t="shared" si="15"/>
        <v>45</v>
      </c>
    </row>
    <row r="64" spans="1:13" s="7" customFormat="1" ht="14.25">
      <c r="A64" s="237" t="s">
        <v>198</v>
      </c>
      <c r="B64" s="232" t="s">
        <v>217</v>
      </c>
      <c r="C64" s="233" t="s">
        <v>217</v>
      </c>
      <c r="D64" s="234" t="s">
        <v>217</v>
      </c>
      <c r="E64" s="234" t="s">
        <v>217</v>
      </c>
      <c r="F64" s="234" t="s">
        <v>217</v>
      </c>
      <c r="G64" s="234" t="s">
        <v>217</v>
      </c>
      <c r="H64" s="234" t="s">
        <v>217</v>
      </c>
      <c r="I64" s="234" t="s">
        <v>217</v>
      </c>
      <c r="J64" s="234" t="s">
        <v>217</v>
      </c>
      <c r="K64" s="234" t="s">
        <v>217</v>
      </c>
      <c r="L64" s="235">
        <f t="shared" si="14"/>
        <v>0</v>
      </c>
      <c r="M64" s="236">
        <f t="shared" si="15"/>
        <v>0</v>
      </c>
    </row>
    <row r="65" spans="1:13" s="7" customFormat="1" ht="15">
      <c r="A65" s="240" t="s">
        <v>4</v>
      </c>
      <c r="B65" s="235">
        <f>SUM(B60:B64)</f>
        <v>2</v>
      </c>
      <c r="C65" s="235">
        <f aca="true" t="shared" si="16" ref="C65:K65">SUM(C60:C64)</f>
        <v>1</v>
      </c>
      <c r="D65" s="235">
        <f t="shared" si="16"/>
        <v>3</v>
      </c>
      <c r="E65" s="235">
        <f t="shared" si="16"/>
        <v>1</v>
      </c>
      <c r="F65" s="235">
        <f t="shared" si="16"/>
        <v>89</v>
      </c>
      <c r="G65" s="235">
        <f t="shared" si="16"/>
        <v>44</v>
      </c>
      <c r="H65" s="235">
        <f t="shared" si="16"/>
        <v>26</v>
      </c>
      <c r="I65" s="235">
        <f t="shared" si="16"/>
        <v>13</v>
      </c>
      <c r="J65" s="235">
        <f t="shared" si="16"/>
        <v>0</v>
      </c>
      <c r="K65" s="235">
        <f t="shared" si="16"/>
        <v>0</v>
      </c>
      <c r="L65" s="235">
        <f t="shared" si="14"/>
        <v>120</v>
      </c>
      <c r="M65" s="236">
        <f t="shared" si="15"/>
        <v>59</v>
      </c>
    </row>
    <row r="66" spans="1:13" s="7" customFormat="1" ht="15">
      <c r="A66" s="534" t="s">
        <v>226</v>
      </c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4"/>
    </row>
    <row r="67" spans="1:13" s="7" customFormat="1" ht="15">
      <c r="A67" s="238"/>
      <c r="B67" s="595" t="s">
        <v>49</v>
      </c>
      <c r="C67" s="595"/>
      <c r="D67" s="595" t="s">
        <v>50</v>
      </c>
      <c r="E67" s="595"/>
      <c r="F67" s="595" t="s">
        <v>52</v>
      </c>
      <c r="G67" s="595"/>
      <c r="H67" s="595" t="s">
        <v>51</v>
      </c>
      <c r="I67" s="595"/>
      <c r="J67" s="595" t="s">
        <v>4</v>
      </c>
      <c r="K67" s="595" t="s">
        <v>40</v>
      </c>
      <c r="L67" s="595"/>
      <c r="M67" s="596"/>
    </row>
    <row r="68" spans="1:13" s="7" customFormat="1" ht="10.5" customHeight="1">
      <c r="A68" s="70" t="s">
        <v>47</v>
      </c>
      <c r="B68" s="239" t="s">
        <v>4</v>
      </c>
      <c r="C68" s="239" t="s">
        <v>40</v>
      </c>
      <c r="D68" s="239" t="s">
        <v>4</v>
      </c>
      <c r="E68" s="239" t="s">
        <v>40</v>
      </c>
      <c r="F68" s="239" t="s">
        <v>4</v>
      </c>
      <c r="G68" s="239" t="s">
        <v>40</v>
      </c>
      <c r="H68" s="239" t="s">
        <v>4</v>
      </c>
      <c r="I68" s="239" t="s">
        <v>40</v>
      </c>
      <c r="J68" s="595"/>
      <c r="K68" s="595"/>
      <c r="L68" s="595"/>
      <c r="M68" s="597"/>
    </row>
    <row r="69" spans="1:13" s="7" customFormat="1" ht="14.25">
      <c r="A69" s="70" t="s">
        <v>48</v>
      </c>
      <c r="B69" s="232" t="s">
        <v>217</v>
      </c>
      <c r="C69" s="233" t="s">
        <v>217</v>
      </c>
      <c r="D69" s="234" t="s">
        <v>217</v>
      </c>
      <c r="E69" s="234" t="s">
        <v>217</v>
      </c>
      <c r="F69" s="234">
        <v>22</v>
      </c>
      <c r="G69" s="234">
        <v>4</v>
      </c>
      <c r="H69" s="234">
        <v>2</v>
      </c>
      <c r="I69" s="234" t="s">
        <v>217</v>
      </c>
      <c r="J69" s="234">
        <v>9</v>
      </c>
      <c r="K69" s="234">
        <v>5</v>
      </c>
      <c r="L69" s="235">
        <f aca="true" t="shared" si="17" ref="L69:L74">SUM(B69,D69,F69,H69,J69)</f>
        <v>33</v>
      </c>
      <c r="M69" s="236">
        <f aca="true" t="shared" si="18" ref="M69:M74">SUM(C69,E69,G69,I69,K69)</f>
        <v>9</v>
      </c>
    </row>
    <row r="70" spans="1:13" s="7" customFormat="1" ht="14.25">
      <c r="A70" s="70" t="s">
        <v>103</v>
      </c>
      <c r="B70" s="232" t="s">
        <v>217</v>
      </c>
      <c r="C70" s="233" t="s">
        <v>217</v>
      </c>
      <c r="D70" s="234" t="s">
        <v>217</v>
      </c>
      <c r="E70" s="234" t="s">
        <v>217</v>
      </c>
      <c r="F70" s="234">
        <v>14</v>
      </c>
      <c r="G70" s="234">
        <v>2</v>
      </c>
      <c r="H70" s="234">
        <v>6</v>
      </c>
      <c r="I70" s="234">
        <v>3</v>
      </c>
      <c r="J70" s="234">
        <v>3</v>
      </c>
      <c r="K70" s="234">
        <v>1</v>
      </c>
      <c r="L70" s="235">
        <f t="shared" si="17"/>
        <v>23</v>
      </c>
      <c r="M70" s="236">
        <f t="shared" si="18"/>
        <v>6</v>
      </c>
    </row>
    <row r="71" spans="1:13" s="7" customFormat="1" ht="14.25">
      <c r="A71" s="70" t="s">
        <v>104</v>
      </c>
      <c r="B71" s="232">
        <v>1</v>
      </c>
      <c r="C71" s="233" t="s">
        <v>217</v>
      </c>
      <c r="D71" s="234" t="s">
        <v>217</v>
      </c>
      <c r="E71" s="234" t="s">
        <v>217</v>
      </c>
      <c r="F71" s="234">
        <v>18</v>
      </c>
      <c r="G71" s="234">
        <v>4</v>
      </c>
      <c r="H71" s="234">
        <v>1</v>
      </c>
      <c r="I71" s="234">
        <v>1</v>
      </c>
      <c r="J71" s="234">
        <v>1</v>
      </c>
      <c r="K71" s="234">
        <v>1</v>
      </c>
      <c r="L71" s="235">
        <f t="shared" si="17"/>
        <v>21</v>
      </c>
      <c r="M71" s="236">
        <f t="shared" si="18"/>
        <v>6</v>
      </c>
    </row>
    <row r="72" spans="1:13" s="7" customFormat="1" ht="14.25">
      <c r="A72" s="70" t="s">
        <v>197</v>
      </c>
      <c r="B72" s="232" t="s">
        <v>217</v>
      </c>
      <c r="C72" s="233" t="s">
        <v>217</v>
      </c>
      <c r="D72" s="234" t="s">
        <v>217</v>
      </c>
      <c r="E72" s="234" t="s">
        <v>217</v>
      </c>
      <c r="F72" s="234">
        <v>20</v>
      </c>
      <c r="G72" s="234">
        <v>3</v>
      </c>
      <c r="H72" s="234">
        <v>4</v>
      </c>
      <c r="I72" s="234">
        <v>1</v>
      </c>
      <c r="J72" s="234">
        <v>2</v>
      </c>
      <c r="K72" s="234">
        <v>1</v>
      </c>
      <c r="L72" s="235">
        <f t="shared" si="17"/>
        <v>26</v>
      </c>
      <c r="M72" s="236">
        <f t="shared" si="18"/>
        <v>5</v>
      </c>
    </row>
    <row r="73" spans="1:13" s="7" customFormat="1" ht="14.25">
      <c r="A73" s="237" t="s">
        <v>198</v>
      </c>
      <c r="B73" s="232" t="s">
        <v>217</v>
      </c>
      <c r="C73" s="233" t="s">
        <v>217</v>
      </c>
      <c r="D73" s="234" t="s">
        <v>217</v>
      </c>
      <c r="E73" s="234" t="s">
        <v>217</v>
      </c>
      <c r="F73" s="234" t="s">
        <v>217</v>
      </c>
      <c r="G73" s="234" t="s">
        <v>217</v>
      </c>
      <c r="H73" s="234" t="s">
        <v>217</v>
      </c>
      <c r="I73" s="234" t="s">
        <v>217</v>
      </c>
      <c r="J73" s="234" t="s">
        <v>217</v>
      </c>
      <c r="K73" s="234" t="s">
        <v>217</v>
      </c>
      <c r="L73" s="235">
        <f t="shared" si="17"/>
        <v>0</v>
      </c>
      <c r="M73" s="236">
        <f t="shared" si="18"/>
        <v>0</v>
      </c>
    </row>
    <row r="74" spans="1:13" s="7" customFormat="1" ht="15">
      <c r="A74" s="240" t="s">
        <v>4</v>
      </c>
      <c r="B74" s="235">
        <f>SUM(B69:B73)</f>
        <v>1</v>
      </c>
      <c r="C74" s="235">
        <f aca="true" t="shared" si="19" ref="C74:K74">SUM(C69:C73)</f>
        <v>0</v>
      </c>
      <c r="D74" s="235">
        <f t="shared" si="19"/>
        <v>0</v>
      </c>
      <c r="E74" s="235">
        <f t="shared" si="19"/>
        <v>0</v>
      </c>
      <c r="F74" s="235">
        <f t="shared" si="19"/>
        <v>74</v>
      </c>
      <c r="G74" s="235">
        <f t="shared" si="19"/>
        <v>13</v>
      </c>
      <c r="H74" s="235">
        <f t="shared" si="19"/>
        <v>13</v>
      </c>
      <c r="I74" s="235">
        <f t="shared" si="19"/>
        <v>5</v>
      </c>
      <c r="J74" s="235">
        <f t="shared" si="19"/>
        <v>15</v>
      </c>
      <c r="K74" s="235">
        <f t="shared" si="19"/>
        <v>8</v>
      </c>
      <c r="L74" s="235">
        <f t="shared" si="17"/>
        <v>103</v>
      </c>
      <c r="M74" s="236">
        <f t="shared" si="18"/>
        <v>26</v>
      </c>
    </row>
    <row r="75" spans="1:13" s="7" customFormat="1" ht="15">
      <c r="A75" s="534" t="s">
        <v>227</v>
      </c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4"/>
    </row>
    <row r="76" spans="1:13" s="7" customFormat="1" ht="15">
      <c r="A76" s="238"/>
      <c r="B76" s="595" t="s">
        <v>49</v>
      </c>
      <c r="C76" s="595"/>
      <c r="D76" s="595" t="s">
        <v>50</v>
      </c>
      <c r="E76" s="595"/>
      <c r="F76" s="595" t="s">
        <v>52</v>
      </c>
      <c r="G76" s="595"/>
      <c r="H76" s="595" t="s">
        <v>51</v>
      </c>
      <c r="I76" s="595"/>
      <c r="J76" s="595" t="s">
        <v>4</v>
      </c>
      <c r="K76" s="595" t="s">
        <v>40</v>
      </c>
      <c r="L76" s="595"/>
      <c r="M76" s="596"/>
    </row>
    <row r="77" spans="1:13" s="7" customFormat="1" ht="16.5" customHeight="1">
      <c r="A77" s="70" t="s">
        <v>47</v>
      </c>
      <c r="B77" s="239" t="s">
        <v>4</v>
      </c>
      <c r="C77" s="239" t="s">
        <v>40</v>
      </c>
      <c r="D77" s="239" t="s">
        <v>4</v>
      </c>
      <c r="E77" s="239" t="s">
        <v>40</v>
      </c>
      <c r="F77" s="239" t="s">
        <v>4</v>
      </c>
      <c r="G77" s="239" t="s">
        <v>40</v>
      </c>
      <c r="H77" s="239" t="s">
        <v>4</v>
      </c>
      <c r="I77" s="239" t="s">
        <v>40</v>
      </c>
      <c r="J77" s="595"/>
      <c r="K77" s="595"/>
      <c r="L77" s="595"/>
      <c r="M77" s="597"/>
    </row>
    <row r="78" spans="1:13" s="7" customFormat="1" ht="14.25">
      <c r="A78" s="70" t="s">
        <v>48</v>
      </c>
      <c r="B78" s="232" t="s">
        <v>217</v>
      </c>
      <c r="C78" s="233" t="s">
        <v>217</v>
      </c>
      <c r="D78" s="234" t="s">
        <v>217</v>
      </c>
      <c r="E78" s="234" t="s">
        <v>217</v>
      </c>
      <c r="F78" s="234">
        <v>1</v>
      </c>
      <c r="G78" s="234" t="s">
        <v>217</v>
      </c>
      <c r="H78" s="234">
        <v>10</v>
      </c>
      <c r="I78" s="234">
        <v>8</v>
      </c>
      <c r="J78" s="234">
        <v>1</v>
      </c>
      <c r="K78" s="234">
        <v>1</v>
      </c>
      <c r="L78" s="235">
        <f aca="true" t="shared" si="20" ref="L78:L83">SUM(B78,D78,F78,H78,J78)</f>
        <v>12</v>
      </c>
      <c r="M78" s="236">
        <f aca="true" t="shared" si="21" ref="M78:M83">SUM(C78,E78,G78,I78,K78)</f>
        <v>9</v>
      </c>
    </row>
    <row r="79" spans="1:13" s="7" customFormat="1" ht="14.25">
      <c r="A79" s="70" t="s">
        <v>103</v>
      </c>
      <c r="B79" s="232" t="s">
        <v>217</v>
      </c>
      <c r="C79" s="233" t="s">
        <v>217</v>
      </c>
      <c r="D79" s="234" t="s">
        <v>217</v>
      </c>
      <c r="E79" s="234" t="s">
        <v>217</v>
      </c>
      <c r="F79" s="234" t="s">
        <v>217</v>
      </c>
      <c r="G79" s="234" t="s">
        <v>217</v>
      </c>
      <c r="H79" s="234" t="s">
        <v>217</v>
      </c>
      <c r="I79" s="234" t="s">
        <v>217</v>
      </c>
      <c r="J79" s="234" t="s">
        <v>217</v>
      </c>
      <c r="K79" s="234" t="s">
        <v>217</v>
      </c>
      <c r="L79" s="235">
        <f t="shared" si="20"/>
        <v>0</v>
      </c>
      <c r="M79" s="236">
        <f t="shared" si="21"/>
        <v>0</v>
      </c>
    </row>
    <row r="80" spans="1:13" s="7" customFormat="1" ht="14.25">
      <c r="A80" s="70" t="s">
        <v>104</v>
      </c>
      <c r="B80" s="232" t="s">
        <v>217</v>
      </c>
      <c r="C80" s="233" t="s">
        <v>217</v>
      </c>
      <c r="D80" s="234" t="s">
        <v>217</v>
      </c>
      <c r="E80" s="234" t="s">
        <v>217</v>
      </c>
      <c r="F80" s="234" t="s">
        <v>217</v>
      </c>
      <c r="G80" s="234" t="s">
        <v>217</v>
      </c>
      <c r="H80" s="234" t="s">
        <v>217</v>
      </c>
      <c r="I80" s="234" t="s">
        <v>217</v>
      </c>
      <c r="J80" s="234" t="s">
        <v>217</v>
      </c>
      <c r="K80" s="234" t="s">
        <v>217</v>
      </c>
      <c r="L80" s="235">
        <f t="shared" si="20"/>
        <v>0</v>
      </c>
      <c r="M80" s="236">
        <f t="shared" si="21"/>
        <v>0</v>
      </c>
    </row>
    <row r="81" spans="1:13" s="7" customFormat="1" ht="14.25">
      <c r="A81" s="70" t="s">
        <v>197</v>
      </c>
      <c r="B81" s="232" t="s">
        <v>217</v>
      </c>
      <c r="C81" s="233" t="s">
        <v>217</v>
      </c>
      <c r="D81" s="234" t="s">
        <v>217</v>
      </c>
      <c r="E81" s="234" t="s">
        <v>217</v>
      </c>
      <c r="F81" s="234">
        <v>2</v>
      </c>
      <c r="G81" s="234">
        <v>1</v>
      </c>
      <c r="H81" s="234" t="s">
        <v>217</v>
      </c>
      <c r="I81" s="234" t="s">
        <v>217</v>
      </c>
      <c r="J81" s="234" t="s">
        <v>217</v>
      </c>
      <c r="K81" s="234" t="s">
        <v>217</v>
      </c>
      <c r="L81" s="235">
        <f t="shared" si="20"/>
        <v>2</v>
      </c>
      <c r="M81" s="236">
        <f t="shared" si="21"/>
        <v>1</v>
      </c>
    </row>
    <row r="82" spans="1:13" s="7" customFormat="1" ht="14.25">
      <c r="A82" s="237" t="s">
        <v>198</v>
      </c>
      <c r="B82" s="232" t="s">
        <v>217</v>
      </c>
      <c r="C82" s="233" t="s">
        <v>217</v>
      </c>
      <c r="D82" s="234" t="s">
        <v>217</v>
      </c>
      <c r="E82" s="234" t="s">
        <v>217</v>
      </c>
      <c r="F82" s="234" t="s">
        <v>217</v>
      </c>
      <c r="G82" s="234" t="s">
        <v>217</v>
      </c>
      <c r="H82" s="234" t="s">
        <v>217</v>
      </c>
      <c r="I82" s="234" t="s">
        <v>217</v>
      </c>
      <c r="J82" s="234" t="s">
        <v>217</v>
      </c>
      <c r="K82" s="234" t="s">
        <v>217</v>
      </c>
      <c r="L82" s="235">
        <f t="shared" si="20"/>
        <v>0</v>
      </c>
      <c r="M82" s="236">
        <f t="shared" si="21"/>
        <v>0</v>
      </c>
    </row>
    <row r="83" spans="1:13" s="7" customFormat="1" ht="15">
      <c r="A83" s="240" t="s">
        <v>4</v>
      </c>
      <c r="B83" s="241">
        <f>SUM(B78:B82)</f>
        <v>0</v>
      </c>
      <c r="C83" s="241">
        <f aca="true" t="shared" si="22" ref="C83:K83">SUM(C78:C82)</f>
        <v>0</v>
      </c>
      <c r="D83" s="241">
        <f t="shared" si="22"/>
        <v>0</v>
      </c>
      <c r="E83" s="241">
        <f t="shared" si="22"/>
        <v>0</v>
      </c>
      <c r="F83" s="241">
        <f t="shared" si="22"/>
        <v>3</v>
      </c>
      <c r="G83" s="241">
        <f t="shared" si="22"/>
        <v>1</v>
      </c>
      <c r="H83" s="241">
        <f t="shared" si="22"/>
        <v>10</v>
      </c>
      <c r="I83" s="241">
        <f t="shared" si="22"/>
        <v>8</v>
      </c>
      <c r="J83" s="241">
        <f t="shared" si="22"/>
        <v>1</v>
      </c>
      <c r="K83" s="241">
        <f t="shared" si="22"/>
        <v>1</v>
      </c>
      <c r="L83" s="241">
        <f t="shared" si="20"/>
        <v>14</v>
      </c>
      <c r="M83" s="242">
        <f t="shared" si="21"/>
        <v>10</v>
      </c>
    </row>
    <row r="84" spans="1:13" s="7" customFormat="1" ht="15">
      <c r="A84" s="601" t="s">
        <v>237</v>
      </c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8"/>
    </row>
    <row r="85" spans="1:13" s="7" customFormat="1" ht="15">
      <c r="A85" s="238"/>
      <c r="B85" s="595" t="s">
        <v>49</v>
      </c>
      <c r="C85" s="595"/>
      <c r="D85" s="595" t="s">
        <v>50</v>
      </c>
      <c r="E85" s="595"/>
      <c r="F85" s="595" t="s">
        <v>52</v>
      </c>
      <c r="G85" s="595"/>
      <c r="H85" s="595" t="s">
        <v>51</v>
      </c>
      <c r="I85" s="595"/>
      <c r="J85" s="595" t="s">
        <v>4</v>
      </c>
      <c r="K85" s="595" t="s">
        <v>40</v>
      </c>
      <c r="L85" s="595"/>
      <c r="M85" s="596"/>
    </row>
    <row r="86" spans="1:13" s="7" customFormat="1" ht="11.25" customHeight="1">
      <c r="A86" s="70" t="s">
        <v>47</v>
      </c>
      <c r="B86" s="239" t="s">
        <v>4</v>
      </c>
      <c r="C86" s="239" t="s">
        <v>40</v>
      </c>
      <c r="D86" s="239" t="s">
        <v>4</v>
      </c>
      <c r="E86" s="239" t="s">
        <v>40</v>
      </c>
      <c r="F86" s="239" t="s">
        <v>4</v>
      </c>
      <c r="G86" s="239" t="s">
        <v>40</v>
      </c>
      <c r="H86" s="239" t="s">
        <v>4</v>
      </c>
      <c r="I86" s="239" t="s">
        <v>40</v>
      </c>
      <c r="J86" s="595"/>
      <c r="K86" s="595"/>
      <c r="L86" s="595"/>
      <c r="M86" s="597"/>
    </row>
    <row r="87" spans="1:13" s="7" customFormat="1" ht="14.25">
      <c r="A87" s="70" t="s">
        <v>48</v>
      </c>
      <c r="B87" s="232">
        <v>1</v>
      </c>
      <c r="C87" s="233" t="s">
        <v>217</v>
      </c>
      <c r="D87" s="234">
        <v>2</v>
      </c>
      <c r="E87" s="234" t="s">
        <v>217</v>
      </c>
      <c r="F87" s="234">
        <v>65</v>
      </c>
      <c r="G87" s="234">
        <v>14</v>
      </c>
      <c r="H87" s="234">
        <v>17</v>
      </c>
      <c r="I87" s="234">
        <v>5</v>
      </c>
      <c r="J87" s="234">
        <v>27</v>
      </c>
      <c r="K87" s="234">
        <v>11</v>
      </c>
      <c r="L87" s="244">
        <f aca="true" t="shared" si="23" ref="L87:M91">SUM(J87,H87,F87,D87,B87)</f>
        <v>112</v>
      </c>
      <c r="M87" s="245">
        <f t="shared" si="23"/>
        <v>30</v>
      </c>
    </row>
    <row r="88" spans="1:13" s="7" customFormat="1" ht="14.25">
      <c r="A88" s="70" t="s">
        <v>103</v>
      </c>
      <c r="B88" s="232">
        <v>2</v>
      </c>
      <c r="C88" s="233">
        <v>1</v>
      </c>
      <c r="D88" s="234" t="s">
        <v>217</v>
      </c>
      <c r="E88" s="234" t="s">
        <v>217</v>
      </c>
      <c r="F88" s="234">
        <v>72</v>
      </c>
      <c r="G88" s="234">
        <v>23</v>
      </c>
      <c r="H88" s="234">
        <v>37</v>
      </c>
      <c r="I88" s="234">
        <v>20</v>
      </c>
      <c r="J88" s="234">
        <v>11</v>
      </c>
      <c r="K88" s="234">
        <v>3</v>
      </c>
      <c r="L88" s="244">
        <f t="shared" si="23"/>
        <v>122</v>
      </c>
      <c r="M88" s="245">
        <f t="shared" si="23"/>
        <v>47</v>
      </c>
    </row>
    <row r="89" spans="1:13" s="7" customFormat="1" ht="14.25">
      <c r="A89" s="70" t="s">
        <v>104</v>
      </c>
      <c r="B89" s="232">
        <v>1</v>
      </c>
      <c r="C89" s="233" t="s">
        <v>217</v>
      </c>
      <c r="D89" s="234" t="s">
        <v>217</v>
      </c>
      <c r="E89" s="234" t="s">
        <v>217</v>
      </c>
      <c r="F89" s="234">
        <v>32</v>
      </c>
      <c r="G89" s="234">
        <v>6</v>
      </c>
      <c r="H89" s="234">
        <v>12</v>
      </c>
      <c r="I89" s="234">
        <v>5</v>
      </c>
      <c r="J89" s="234">
        <v>1</v>
      </c>
      <c r="K89" s="234">
        <v>1</v>
      </c>
      <c r="L89" s="244">
        <f t="shared" si="23"/>
        <v>46</v>
      </c>
      <c r="M89" s="245">
        <f t="shared" si="23"/>
        <v>12</v>
      </c>
    </row>
    <row r="90" spans="1:13" s="7" customFormat="1" ht="14.25">
      <c r="A90" s="70" t="s">
        <v>197</v>
      </c>
      <c r="B90" s="232">
        <v>4</v>
      </c>
      <c r="C90" s="233" t="s">
        <v>217</v>
      </c>
      <c r="D90" s="234">
        <v>11</v>
      </c>
      <c r="E90" s="234">
        <v>2</v>
      </c>
      <c r="F90" s="234">
        <v>189</v>
      </c>
      <c r="G90" s="234">
        <v>77</v>
      </c>
      <c r="H90" s="234">
        <v>74</v>
      </c>
      <c r="I90" s="234">
        <v>37</v>
      </c>
      <c r="J90" s="234">
        <v>13</v>
      </c>
      <c r="K90" s="234">
        <v>4</v>
      </c>
      <c r="L90" s="244">
        <f t="shared" si="23"/>
        <v>291</v>
      </c>
      <c r="M90" s="245">
        <f t="shared" si="23"/>
        <v>120</v>
      </c>
    </row>
    <row r="91" spans="1:13" s="7" customFormat="1" ht="14.25">
      <c r="A91" s="237" t="s">
        <v>198</v>
      </c>
      <c r="B91" s="124" t="s">
        <v>217</v>
      </c>
      <c r="C91" s="246" t="s">
        <v>217</v>
      </c>
      <c r="D91" s="246" t="s">
        <v>217</v>
      </c>
      <c r="E91" s="246" t="s">
        <v>217</v>
      </c>
      <c r="F91" s="246" t="s">
        <v>217</v>
      </c>
      <c r="G91" s="246" t="s">
        <v>217</v>
      </c>
      <c r="H91" s="246" t="s">
        <v>217</v>
      </c>
      <c r="I91" s="246" t="s">
        <v>217</v>
      </c>
      <c r="J91" s="246" t="s">
        <v>217</v>
      </c>
      <c r="K91" s="246" t="s">
        <v>217</v>
      </c>
      <c r="L91" s="247">
        <f t="shared" si="23"/>
        <v>0</v>
      </c>
      <c r="M91" s="247">
        <f t="shared" si="23"/>
        <v>0</v>
      </c>
    </row>
    <row r="92" spans="1:13" ht="13.5" thickBot="1">
      <c r="A92" s="250" t="s">
        <v>376</v>
      </c>
      <c r="B92" s="251">
        <f>SUM(B87:B91)</f>
        <v>8</v>
      </c>
      <c r="C92" s="251">
        <f>SUM(C88:C91)</f>
        <v>1</v>
      </c>
      <c r="D92" s="251">
        <f>SUM(D87:D91)</f>
        <v>13</v>
      </c>
      <c r="E92" s="251">
        <f>SUM(E90:E91)</f>
        <v>2</v>
      </c>
      <c r="F92" s="251">
        <f aca="true" t="shared" si="24" ref="F92:K92">SUM(F87:F91)</f>
        <v>358</v>
      </c>
      <c r="G92" s="251">
        <f t="shared" si="24"/>
        <v>120</v>
      </c>
      <c r="H92" s="251">
        <f t="shared" si="24"/>
        <v>140</v>
      </c>
      <c r="I92" s="251">
        <f t="shared" si="24"/>
        <v>67</v>
      </c>
      <c r="J92" s="251">
        <f t="shared" si="24"/>
        <v>52</v>
      </c>
      <c r="K92" s="251">
        <f t="shared" si="24"/>
        <v>19</v>
      </c>
      <c r="L92" s="251">
        <v>571</v>
      </c>
      <c r="M92" s="251">
        <f>SUM(M87:M91)</f>
        <v>209</v>
      </c>
    </row>
    <row r="93" spans="1:13" s="7" customFormat="1" ht="15">
      <c r="A93" s="252" t="s">
        <v>187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 t="b">
        <f>L92='6.2'!P11</f>
        <v>1</v>
      </c>
      <c r="M93" s="253" t="b">
        <f>M92='6.2'!Q11</f>
        <v>1</v>
      </c>
    </row>
    <row r="94" spans="1:13" s="7" customFormat="1" ht="15">
      <c r="A94" s="132"/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</row>
    <row r="95" ht="15">
      <c r="A95" s="134"/>
    </row>
    <row r="96" spans="1:13" ht="15" customHeight="1">
      <c r="A96" s="599"/>
      <c r="B96" s="599"/>
      <c r="C96" s="599"/>
      <c r="D96" s="599"/>
      <c r="E96" s="599"/>
      <c r="F96" s="599"/>
      <c r="G96" s="599"/>
      <c r="H96" s="599"/>
      <c r="I96" s="599"/>
      <c r="J96" s="599"/>
      <c r="K96" s="599"/>
      <c r="L96" s="599"/>
      <c r="M96" s="249"/>
    </row>
    <row r="97" ht="15" customHeight="1">
      <c r="A97" s="134"/>
    </row>
  </sheetData>
  <mergeCells count="94">
    <mergeCell ref="A84:M84"/>
    <mergeCell ref="A75:M75"/>
    <mergeCell ref="A12:L12"/>
    <mergeCell ref="A21:M21"/>
    <mergeCell ref="A30:M30"/>
    <mergeCell ref="A39:M39"/>
    <mergeCell ref="A48:M48"/>
    <mergeCell ref="B31:C31"/>
    <mergeCell ref="D31:E31"/>
    <mergeCell ref="F31:G31"/>
    <mergeCell ref="H31:I31"/>
    <mergeCell ref="J31:J32"/>
    <mergeCell ref="K31:K32"/>
    <mergeCell ref="L31:L32"/>
    <mergeCell ref="M31:M32"/>
    <mergeCell ref="B40:C40"/>
    <mergeCell ref="K85:K86"/>
    <mergeCell ref="L85:L86"/>
    <mergeCell ref="M85:M86"/>
    <mergeCell ref="B85:C85"/>
    <mergeCell ref="D85:E85"/>
    <mergeCell ref="F85:G85"/>
    <mergeCell ref="H85:I85"/>
    <mergeCell ref="J85:J86"/>
    <mergeCell ref="A96:L96"/>
    <mergeCell ref="B4:C4"/>
    <mergeCell ref="D4:E4"/>
    <mergeCell ref="F4:G4"/>
    <mergeCell ref="H4:I4"/>
    <mergeCell ref="J4:J5"/>
    <mergeCell ref="K4:K5"/>
    <mergeCell ref="J13:J14"/>
    <mergeCell ref="D13:E13"/>
    <mergeCell ref="L22:L23"/>
    <mergeCell ref="B22:C22"/>
    <mergeCell ref="D22:E22"/>
    <mergeCell ref="F22:G22"/>
    <mergeCell ref="H22:I22"/>
    <mergeCell ref="J22:J23"/>
    <mergeCell ref="K22:K23"/>
    <mergeCell ref="A1:M1"/>
    <mergeCell ref="M22:M23"/>
    <mergeCell ref="B2:I2"/>
    <mergeCell ref="J2:K2"/>
    <mergeCell ref="K13:K14"/>
    <mergeCell ref="B13:C13"/>
    <mergeCell ref="L4:L5"/>
    <mergeCell ref="L13:L14"/>
    <mergeCell ref="F13:G13"/>
    <mergeCell ref="H13:I13"/>
    <mergeCell ref="M4:M5"/>
    <mergeCell ref="M13:M14"/>
    <mergeCell ref="A3:L3"/>
    <mergeCell ref="L40:L41"/>
    <mergeCell ref="M40:M41"/>
    <mergeCell ref="B49:C49"/>
    <mergeCell ref="D49:E49"/>
    <mergeCell ref="F49:G49"/>
    <mergeCell ref="H49:I49"/>
    <mergeCell ref="J49:J50"/>
    <mergeCell ref="K49:K50"/>
    <mergeCell ref="L49:L50"/>
    <mergeCell ref="M49:M50"/>
    <mergeCell ref="D40:E40"/>
    <mergeCell ref="F40:G40"/>
    <mergeCell ref="H40:I40"/>
    <mergeCell ref="J40:J41"/>
    <mergeCell ref="K40:K41"/>
    <mergeCell ref="B67:C67"/>
    <mergeCell ref="D67:E67"/>
    <mergeCell ref="F67:G67"/>
    <mergeCell ref="H67:I67"/>
    <mergeCell ref="J67:J68"/>
    <mergeCell ref="H58:I58"/>
    <mergeCell ref="J58:J59"/>
    <mergeCell ref="K58:K59"/>
    <mergeCell ref="L58:L59"/>
    <mergeCell ref="M58:M59"/>
    <mergeCell ref="A57:M57"/>
    <mergeCell ref="B76:C76"/>
    <mergeCell ref="D76:E76"/>
    <mergeCell ref="F76:G76"/>
    <mergeCell ref="H76:I76"/>
    <mergeCell ref="J76:J77"/>
    <mergeCell ref="K76:K77"/>
    <mergeCell ref="L76:L77"/>
    <mergeCell ref="M76:M77"/>
    <mergeCell ref="K67:K68"/>
    <mergeCell ref="L67:L68"/>
    <mergeCell ref="M67:M68"/>
    <mergeCell ref="A66:M66"/>
    <mergeCell ref="B58:C58"/>
    <mergeCell ref="D58:E58"/>
    <mergeCell ref="F58:G58"/>
  </mergeCells>
  <printOptions/>
  <pageMargins left="0.7086614173228347" right="0.7086614173228347" top="0.3937007874015748" bottom="0.1968503937007874" header="0.31496062992125984" footer="0.31496062992125984"/>
  <pageSetup firstPageNumber="93" useFirstPageNumber="1" horizontalDpi="600" verticalDpi="600" orientation="landscape" paperSize="9" scale="70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 topLeftCell="A1">
      <selection activeCell="H33" sqref="H33"/>
    </sheetView>
  </sheetViews>
  <sheetFormatPr defaultColWidth="9.140625" defaultRowHeight="15"/>
  <cols>
    <col min="1" max="1" width="28.140625" style="40" customWidth="1"/>
    <col min="2" max="2" width="9.8515625" style="28" customWidth="1"/>
    <col min="3" max="3" width="10.00390625" style="28" customWidth="1"/>
    <col min="4" max="4" width="10.57421875" style="28" customWidth="1"/>
    <col min="5" max="5" width="12.28125" style="28" customWidth="1"/>
    <col min="6" max="6" width="9.7109375" style="28" customWidth="1"/>
    <col min="7" max="7" width="13.28125" style="28" customWidth="1"/>
    <col min="8" max="8" width="17.00390625" style="28" customWidth="1"/>
    <col min="9" max="9" width="15.7109375" style="28" customWidth="1"/>
    <col min="10" max="10" width="11.8515625" style="28" customWidth="1"/>
    <col min="11" max="14" width="9.140625" style="12" customWidth="1"/>
    <col min="15" max="16384" width="9.140625" style="1" customWidth="1"/>
  </cols>
  <sheetData>
    <row r="1" spans="1:10" ht="24" customHeight="1" thickBot="1">
      <c r="A1" s="577" t="s">
        <v>199</v>
      </c>
      <c r="B1" s="577"/>
      <c r="C1" s="577"/>
      <c r="D1" s="577"/>
      <c r="E1" s="577"/>
      <c r="F1" s="577"/>
      <c r="G1" s="577"/>
      <c r="H1" s="577"/>
      <c r="I1" s="578"/>
      <c r="J1" s="577"/>
    </row>
    <row r="2" spans="1:10" s="5" customFormat="1" ht="38.25" customHeight="1">
      <c r="A2" s="603" t="s">
        <v>228</v>
      </c>
      <c r="B2" s="518" t="s">
        <v>391</v>
      </c>
      <c r="C2" s="518" t="s">
        <v>190</v>
      </c>
      <c r="D2" s="605" t="s">
        <v>392</v>
      </c>
      <c r="E2" s="605" t="s">
        <v>388</v>
      </c>
      <c r="F2" s="605" t="s">
        <v>387</v>
      </c>
      <c r="G2" s="605" t="s">
        <v>191</v>
      </c>
      <c r="H2" s="586" t="s">
        <v>192</v>
      </c>
      <c r="I2" s="586" t="s">
        <v>193</v>
      </c>
      <c r="J2" s="586" t="s">
        <v>389</v>
      </c>
    </row>
    <row r="3" spans="1:10" s="5" customFormat="1" ht="28.5" customHeight="1" thickBot="1">
      <c r="A3" s="604"/>
      <c r="B3" s="585"/>
      <c r="C3" s="585"/>
      <c r="D3" s="587"/>
      <c r="E3" s="587"/>
      <c r="F3" s="587"/>
      <c r="G3" s="606"/>
      <c r="H3" s="587"/>
      <c r="I3" s="587"/>
      <c r="J3" s="587"/>
    </row>
    <row r="4" spans="1:14" ht="15" customHeight="1">
      <c r="A4" s="440" t="s">
        <v>236</v>
      </c>
      <c r="B4" s="255">
        <v>1</v>
      </c>
      <c r="C4" s="255">
        <v>4</v>
      </c>
      <c r="D4" s="255">
        <v>1</v>
      </c>
      <c r="E4" s="255">
        <v>1</v>
      </c>
      <c r="F4" s="255">
        <v>1</v>
      </c>
      <c r="G4" s="256"/>
      <c r="H4" s="257"/>
      <c r="I4" s="258"/>
      <c r="J4" s="255">
        <f aca="true" t="shared" si="0" ref="J4:J9">SUM(B4:I4)</f>
        <v>8</v>
      </c>
      <c r="K4" s="1"/>
      <c r="L4" s="1"/>
      <c r="M4" s="1"/>
      <c r="N4" s="1" t="s">
        <v>222</v>
      </c>
    </row>
    <row r="5" spans="1:14" ht="15" customHeight="1" thickBot="1">
      <c r="A5" s="441" t="s">
        <v>110</v>
      </c>
      <c r="B5" s="259"/>
      <c r="C5" s="259">
        <v>1</v>
      </c>
      <c r="D5" s="259"/>
      <c r="E5" s="259"/>
      <c r="F5" s="259"/>
      <c r="G5" s="260"/>
      <c r="H5" s="261"/>
      <c r="I5" s="262"/>
      <c r="J5" s="259">
        <f t="shared" si="0"/>
        <v>1</v>
      </c>
      <c r="K5" s="1"/>
      <c r="L5" s="1"/>
      <c r="M5" s="1"/>
      <c r="N5" s="1"/>
    </row>
    <row r="6" spans="1:10" ht="15" customHeight="1">
      <c r="A6" s="431" t="s">
        <v>218</v>
      </c>
      <c r="B6" s="263">
        <v>1</v>
      </c>
      <c r="C6" s="263">
        <v>4</v>
      </c>
      <c r="D6" s="263">
        <v>1</v>
      </c>
      <c r="E6" s="263">
        <v>1</v>
      </c>
      <c r="F6" s="263">
        <v>1</v>
      </c>
      <c r="G6" s="264"/>
      <c r="H6" s="265"/>
      <c r="I6" s="266">
        <v>7</v>
      </c>
      <c r="J6" s="263">
        <f>SUM(B6:I6)</f>
        <v>15</v>
      </c>
    </row>
    <row r="7" spans="1:10" ht="15" customHeight="1" thickBot="1">
      <c r="A7" s="441" t="s">
        <v>110</v>
      </c>
      <c r="B7" s="267"/>
      <c r="C7" s="267">
        <v>1</v>
      </c>
      <c r="D7" s="267">
        <v>1</v>
      </c>
      <c r="E7" s="267"/>
      <c r="F7" s="267">
        <v>1</v>
      </c>
      <c r="G7" s="268"/>
      <c r="H7" s="269"/>
      <c r="I7" s="270">
        <v>3</v>
      </c>
      <c r="J7" s="267">
        <f t="shared" si="0"/>
        <v>6</v>
      </c>
    </row>
    <row r="8" spans="1:10" ht="15" customHeight="1">
      <c r="A8" s="432" t="s">
        <v>230</v>
      </c>
      <c r="B8" s="271">
        <v>1</v>
      </c>
      <c r="C8" s="271">
        <v>4</v>
      </c>
      <c r="D8" s="271">
        <v>1</v>
      </c>
      <c r="E8" s="271">
        <v>1</v>
      </c>
      <c r="F8" s="271">
        <v>1</v>
      </c>
      <c r="G8" s="272"/>
      <c r="H8" s="273"/>
      <c r="I8" s="271">
        <v>3</v>
      </c>
      <c r="J8" s="275">
        <f t="shared" si="0"/>
        <v>11</v>
      </c>
    </row>
    <row r="9" spans="1:10" ht="15" customHeight="1" thickBot="1">
      <c r="A9" s="441" t="s">
        <v>110</v>
      </c>
      <c r="B9" s="55"/>
      <c r="C9" s="55"/>
      <c r="D9" s="55"/>
      <c r="E9" s="55"/>
      <c r="F9" s="55"/>
      <c r="G9" s="268"/>
      <c r="H9" s="274"/>
      <c r="I9" s="55">
        <v>1</v>
      </c>
      <c r="J9" s="55">
        <f t="shared" si="0"/>
        <v>1</v>
      </c>
    </row>
    <row r="10" spans="1:10" ht="15" customHeight="1">
      <c r="A10" s="431" t="s">
        <v>220</v>
      </c>
      <c r="B10" s="275">
        <v>1</v>
      </c>
      <c r="C10" s="275">
        <v>4</v>
      </c>
      <c r="D10" s="275">
        <v>1</v>
      </c>
      <c r="E10" s="275">
        <v>1</v>
      </c>
      <c r="F10" s="275">
        <v>1</v>
      </c>
      <c r="G10" s="276"/>
      <c r="H10" s="277"/>
      <c r="I10" s="275">
        <v>6</v>
      </c>
      <c r="J10" s="275">
        <f aca="true" t="shared" si="1" ref="J10:J15">SUM(B10:I10)</f>
        <v>14</v>
      </c>
    </row>
    <row r="11" spans="1:10" ht="15" customHeight="1" thickBot="1">
      <c r="A11" s="441" t="s">
        <v>110</v>
      </c>
      <c r="B11" s="278"/>
      <c r="C11" s="278">
        <v>2</v>
      </c>
      <c r="D11" s="278"/>
      <c r="E11" s="278"/>
      <c r="F11" s="278"/>
      <c r="G11" s="279"/>
      <c r="H11" s="280"/>
      <c r="I11" s="278"/>
      <c r="J11" s="278">
        <f t="shared" si="1"/>
        <v>2</v>
      </c>
    </row>
    <row r="12" spans="1:10" ht="15" customHeight="1">
      <c r="A12" s="432" t="s">
        <v>221</v>
      </c>
      <c r="B12" s="263">
        <v>1</v>
      </c>
      <c r="C12" s="263">
        <v>3</v>
      </c>
      <c r="D12" s="263">
        <v>1</v>
      </c>
      <c r="E12" s="263">
        <v>1</v>
      </c>
      <c r="F12" s="263">
        <v>1</v>
      </c>
      <c r="G12" s="276"/>
      <c r="H12" s="265"/>
      <c r="I12" s="263">
        <v>3</v>
      </c>
      <c r="J12" s="275">
        <f t="shared" si="1"/>
        <v>10</v>
      </c>
    </row>
    <row r="13" spans="1:10" ht="15.75" customHeight="1" thickBot="1">
      <c r="A13" s="441" t="s">
        <v>110</v>
      </c>
      <c r="B13" s="55"/>
      <c r="C13" s="55">
        <v>3</v>
      </c>
      <c r="D13" s="55">
        <v>1</v>
      </c>
      <c r="E13" s="55"/>
      <c r="F13" s="55"/>
      <c r="G13" s="279"/>
      <c r="H13" s="274"/>
      <c r="I13" s="55">
        <v>3</v>
      </c>
      <c r="J13" s="55">
        <f t="shared" si="1"/>
        <v>7</v>
      </c>
    </row>
    <row r="14" spans="1:10" ht="15" customHeight="1">
      <c r="A14" s="431" t="s">
        <v>223</v>
      </c>
      <c r="B14" s="275">
        <v>1</v>
      </c>
      <c r="C14" s="275">
        <v>4</v>
      </c>
      <c r="D14" s="275">
        <v>1</v>
      </c>
      <c r="E14" s="275">
        <v>1</v>
      </c>
      <c r="F14" s="275">
        <v>1</v>
      </c>
      <c r="G14" s="276"/>
      <c r="H14" s="277"/>
      <c r="I14" s="275">
        <v>4</v>
      </c>
      <c r="J14" s="275">
        <f t="shared" si="1"/>
        <v>12</v>
      </c>
    </row>
    <row r="15" spans="1:15" ht="15" customHeight="1" thickBot="1">
      <c r="A15" s="441" t="s">
        <v>110</v>
      </c>
      <c r="B15" s="278"/>
      <c r="C15" s="278"/>
      <c r="D15" s="278"/>
      <c r="E15" s="278"/>
      <c r="F15" s="278"/>
      <c r="G15" s="279"/>
      <c r="H15" s="280"/>
      <c r="I15" s="278">
        <v>2</v>
      </c>
      <c r="J15" s="278">
        <f t="shared" si="1"/>
        <v>2</v>
      </c>
      <c r="O15" s="1" t="s">
        <v>222</v>
      </c>
    </row>
    <row r="16" spans="1:10" ht="15" customHeight="1">
      <c r="A16" s="432" t="s">
        <v>231</v>
      </c>
      <c r="B16" s="263">
        <v>1</v>
      </c>
      <c r="C16" s="263">
        <v>3</v>
      </c>
      <c r="D16" s="263">
        <v>1</v>
      </c>
      <c r="E16" s="263">
        <v>1</v>
      </c>
      <c r="F16" s="263">
        <v>1</v>
      </c>
      <c r="G16" s="276"/>
      <c r="H16" s="265"/>
      <c r="I16" s="263">
        <v>5</v>
      </c>
      <c r="J16" s="263">
        <f>SUM(C16:I16)</f>
        <v>11</v>
      </c>
    </row>
    <row r="17" spans="1:10" ht="15" customHeight="1" thickBot="1">
      <c r="A17" s="441" t="s">
        <v>110</v>
      </c>
      <c r="B17" s="55">
        <v>1</v>
      </c>
      <c r="C17" s="55">
        <v>1</v>
      </c>
      <c r="D17" s="55"/>
      <c r="E17" s="55">
        <v>1</v>
      </c>
      <c r="F17" s="55">
        <v>1</v>
      </c>
      <c r="G17" s="279"/>
      <c r="H17" s="274"/>
      <c r="I17" s="55">
        <v>3</v>
      </c>
      <c r="J17" s="55">
        <f aca="true" t="shared" si="2" ref="J17:J25">SUM(B17:I17)</f>
        <v>7</v>
      </c>
    </row>
    <row r="18" spans="1:10" ht="15" customHeight="1">
      <c r="A18" s="431" t="s">
        <v>232</v>
      </c>
      <c r="B18" s="275">
        <v>1</v>
      </c>
      <c r="C18" s="275">
        <v>3</v>
      </c>
      <c r="D18" s="275">
        <v>1</v>
      </c>
      <c r="E18" s="275">
        <v>1</v>
      </c>
      <c r="F18" s="275">
        <v>1</v>
      </c>
      <c r="G18" s="276"/>
      <c r="H18" s="277"/>
      <c r="I18" s="275">
        <v>10</v>
      </c>
      <c r="J18" s="275">
        <f t="shared" si="2"/>
        <v>17</v>
      </c>
    </row>
    <row r="19" spans="1:10" ht="15" customHeight="1" thickBot="1">
      <c r="A19" s="441" t="s">
        <v>110</v>
      </c>
      <c r="B19" s="278"/>
      <c r="C19" s="278">
        <v>2</v>
      </c>
      <c r="D19" s="278"/>
      <c r="E19" s="278"/>
      <c r="F19" s="278">
        <v>1</v>
      </c>
      <c r="G19" s="279"/>
      <c r="H19" s="260"/>
      <c r="I19" s="46">
        <v>5</v>
      </c>
      <c r="J19" s="46">
        <f t="shared" si="2"/>
        <v>8</v>
      </c>
    </row>
    <row r="20" spans="1:10" ht="15" customHeight="1" thickBot="1">
      <c r="A20" s="432" t="s">
        <v>233</v>
      </c>
      <c r="B20" s="263">
        <v>1</v>
      </c>
      <c r="C20" s="263">
        <v>3</v>
      </c>
      <c r="D20" s="263">
        <v>1</v>
      </c>
      <c r="E20" s="263">
        <v>1</v>
      </c>
      <c r="F20" s="263">
        <v>1</v>
      </c>
      <c r="G20" s="276"/>
      <c r="H20" s="281"/>
      <c r="I20" s="282">
        <v>6</v>
      </c>
      <c r="J20" s="282">
        <f t="shared" si="2"/>
        <v>13</v>
      </c>
    </row>
    <row r="21" spans="1:10" ht="15" customHeight="1" thickBot="1">
      <c r="A21" s="441" t="s">
        <v>110</v>
      </c>
      <c r="B21" s="55"/>
      <c r="C21" s="55">
        <v>1</v>
      </c>
      <c r="D21" s="55"/>
      <c r="E21" s="55"/>
      <c r="F21" s="55"/>
      <c r="G21" s="268"/>
      <c r="H21" s="269"/>
      <c r="I21" s="267"/>
      <c r="J21" s="267">
        <f t="shared" si="2"/>
        <v>1</v>
      </c>
    </row>
    <row r="22" spans="1:10" ht="15" customHeight="1">
      <c r="A22" s="442" t="s">
        <v>390</v>
      </c>
      <c r="B22" s="169">
        <v>8</v>
      </c>
      <c r="C22" s="169">
        <v>28</v>
      </c>
      <c r="D22" s="169">
        <v>8</v>
      </c>
      <c r="E22" s="169">
        <v>8</v>
      </c>
      <c r="F22" s="169">
        <v>8</v>
      </c>
      <c r="G22" s="283"/>
      <c r="H22" s="169"/>
      <c r="I22" s="284">
        <v>44</v>
      </c>
      <c r="J22" s="169">
        <f t="shared" si="2"/>
        <v>104</v>
      </c>
    </row>
    <row r="23" spans="1:15" ht="15" customHeight="1" thickBot="1">
      <c r="A23" s="443" t="s">
        <v>110</v>
      </c>
      <c r="B23" s="285">
        <v>1</v>
      </c>
      <c r="C23" s="285">
        <v>10</v>
      </c>
      <c r="D23" s="278">
        <v>2</v>
      </c>
      <c r="E23" s="285">
        <v>1</v>
      </c>
      <c r="F23" s="285">
        <v>3</v>
      </c>
      <c r="G23" s="286"/>
      <c r="H23" s="285"/>
      <c r="I23" s="287">
        <v>17</v>
      </c>
      <c r="J23" s="278">
        <f t="shared" si="2"/>
        <v>34</v>
      </c>
      <c r="O23" s="7"/>
    </row>
    <row r="24" spans="1:15" ht="15" customHeight="1">
      <c r="A24" s="444" t="s">
        <v>376</v>
      </c>
      <c r="B24" s="288">
        <v>9</v>
      </c>
      <c r="C24" s="288">
        <v>32</v>
      </c>
      <c r="D24" s="288">
        <v>9</v>
      </c>
      <c r="E24" s="288">
        <v>9</v>
      </c>
      <c r="F24" s="288">
        <v>9</v>
      </c>
      <c r="G24" s="288"/>
      <c r="H24" s="288"/>
      <c r="I24" s="288">
        <v>44</v>
      </c>
      <c r="J24" s="288">
        <f t="shared" si="2"/>
        <v>112</v>
      </c>
      <c r="O24" s="7"/>
    </row>
    <row r="25" spans="1:15" ht="15" customHeight="1">
      <c r="A25" s="437" t="s">
        <v>110</v>
      </c>
      <c r="B25" s="445">
        <v>1</v>
      </c>
      <c r="C25" s="445">
        <v>11</v>
      </c>
      <c r="D25" s="46">
        <v>2</v>
      </c>
      <c r="E25" s="445">
        <v>1</v>
      </c>
      <c r="F25" s="445">
        <v>3</v>
      </c>
      <c r="G25" s="445"/>
      <c r="H25" s="445"/>
      <c r="I25" s="445">
        <v>17</v>
      </c>
      <c r="J25" s="46">
        <f t="shared" si="2"/>
        <v>35</v>
      </c>
      <c r="L25" s="12" t="s">
        <v>222</v>
      </c>
      <c r="O25" s="7"/>
    </row>
    <row r="26" spans="1:15" ht="15" customHeight="1">
      <c r="A26" s="214"/>
      <c r="B26" s="216"/>
      <c r="C26" s="216"/>
      <c r="D26" s="216"/>
      <c r="E26" s="216"/>
      <c r="F26" s="216"/>
      <c r="G26" s="216"/>
      <c r="H26" s="216"/>
      <c r="I26" s="216"/>
      <c r="J26" s="216"/>
      <c r="K26" s="13"/>
      <c r="L26" s="13"/>
      <c r="M26" s="13"/>
      <c r="N26" s="13"/>
      <c r="O26" s="7"/>
    </row>
    <row r="27" spans="1:15" ht="15" customHeight="1">
      <c r="A27" s="546"/>
      <c r="B27" s="546"/>
      <c r="C27" s="546"/>
      <c r="D27" s="546"/>
      <c r="E27" s="546"/>
      <c r="F27" s="546"/>
      <c r="G27" s="546"/>
      <c r="H27" s="546"/>
      <c r="I27" s="546"/>
      <c r="J27" s="546"/>
      <c r="K27" s="13"/>
      <c r="L27" s="13"/>
      <c r="M27" s="13"/>
      <c r="N27" s="13"/>
      <c r="O27" s="7"/>
    </row>
    <row r="28" spans="1:15" ht="15" customHeight="1">
      <c r="A28" s="602"/>
      <c r="B28" s="602"/>
      <c r="C28" s="602"/>
      <c r="D28" s="602"/>
      <c r="E28" s="602"/>
      <c r="F28" s="602"/>
      <c r="G28" s="602"/>
      <c r="H28" s="602"/>
      <c r="I28" s="602"/>
      <c r="J28" s="602"/>
      <c r="K28" s="13"/>
      <c r="L28" s="13"/>
      <c r="M28" s="13"/>
      <c r="N28" s="13"/>
      <c r="O28" s="7"/>
    </row>
    <row r="29" spans="1:14" ht="15" customHeight="1">
      <c r="A29" s="546"/>
      <c r="B29" s="546"/>
      <c r="C29" s="546"/>
      <c r="D29" s="546"/>
      <c r="E29" s="546"/>
      <c r="F29" s="546"/>
      <c r="G29" s="546"/>
      <c r="H29" s="546"/>
      <c r="I29" s="546"/>
      <c r="J29" s="546"/>
      <c r="K29" s="1"/>
      <c r="L29" s="1"/>
      <c r="M29" s="1"/>
      <c r="N29" s="1"/>
    </row>
    <row r="30" spans="1:14" ht="15" customHeight="1">
      <c r="A30" s="28"/>
      <c r="K30" s="1"/>
      <c r="L30" s="1"/>
      <c r="M30" s="1"/>
      <c r="N30" s="1"/>
    </row>
    <row r="31" spans="1:14" ht="12.75">
      <c r="A31" s="28"/>
      <c r="K31" s="1"/>
      <c r="L31" s="1"/>
      <c r="M31" s="1"/>
      <c r="N31" s="1"/>
    </row>
    <row r="32" spans="1:14" ht="12.75">
      <c r="A32" s="28"/>
      <c r="K32" s="1"/>
      <c r="L32" s="1"/>
      <c r="M32" s="1"/>
      <c r="N32" s="1"/>
    </row>
    <row r="33" spans="1:14" ht="12.75">
      <c r="A33" s="28"/>
      <c r="K33" s="1"/>
      <c r="L33" s="1"/>
      <c r="M33" s="1"/>
      <c r="N33" s="1"/>
    </row>
    <row r="34" spans="1:14" ht="12.75">
      <c r="A34" s="28"/>
      <c r="K34" s="1"/>
      <c r="L34" s="1"/>
      <c r="M34" s="1"/>
      <c r="N34" s="1"/>
    </row>
    <row r="35" spans="1:14" ht="12.75">
      <c r="A35" s="28"/>
      <c r="K35" s="1"/>
      <c r="L35" s="1"/>
      <c r="M35" s="1"/>
      <c r="N35" s="1"/>
    </row>
    <row r="36" spans="1:14" ht="12.75">
      <c r="A36" s="28"/>
      <c r="K36" s="1"/>
      <c r="L36" s="1"/>
      <c r="M36" s="1"/>
      <c r="N36" s="1"/>
    </row>
    <row r="37" spans="1:14" ht="12.75">
      <c r="A37" s="28"/>
      <c r="K37" s="1"/>
      <c r="L37" s="1"/>
      <c r="M37" s="1"/>
      <c r="N37" s="1"/>
    </row>
    <row r="38" spans="1:14" ht="12.75">
      <c r="A38" s="28"/>
      <c r="K38" s="1"/>
      <c r="L38" s="1"/>
      <c r="M38" s="1"/>
      <c r="N38" s="1"/>
    </row>
  </sheetData>
  <mergeCells count="14">
    <mergeCell ref="A29:J29"/>
    <mergeCell ref="J2:J3"/>
    <mergeCell ref="A28:J28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7:J27"/>
  </mergeCells>
  <printOptions/>
  <pageMargins left="0.7086614173228347" right="0.7086614173228347" top="0.7480314960629921" bottom="0.7480314960629921" header="0.31496062992125984" footer="0.31496062992125984"/>
  <pageSetup firstPageNumber="95" useFirstPageNumber="1" fitToHeight="0" horizontalDpi="600" verticalDpi="600" orientation="landscape" paperSize="9" scale="80" r:id="rId1"/>
  <headerFooter>
    <oddFooter>&amp;C&amp;P</oddFooter>
  </headerFooter>
  <colBreaks count="1" manualBreakCount="1">
    <brk id="11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workbookViewId="0" topLeftCell="A57">
      <selection activeCell="B82" sqref="B82:C82"/>
    </sheetView>
  </sheetViews>
  <sheetFormatPr defaultColWidth="9.140625" defaultRowHeight="15"/>
  <cols>
    <col min="1" max="1" width="56.7109375" style="40" customWidth="1"/>
    <col min="2" max="2" width="17.00390625" style="28" customWidth="1"/>
    <col min="3" max="3" width="18.57421875" style="28" customWidth="1"/>
    <col min="4" max="16384" width="9.140625" style="1" customWidth="1"/>
  </cols>
  <sheetData>
    <row r="1" spans="1:3" ht="54.75" customHeight="1">
      <c r="A1" s="607" t="s">
        <v>393</v>
      </c>
      <c r="B1" s="608"/>
      <c r="C1" s="609"/>
    </row>
    <row r="2" spans="1:3" s="5" customFormat="1" ht="38.25" customHeight="1" thickBot="1">
      <c r="A2" s="293" t="s">
        <v>229</v>
      </c>
      <c r="B2" s="156"/>
      <c r="C2" s="294" t="s">
        <v>382</v>
      </c>
    </row>
    <row r="3" spans="1:3" s="6" customFormat="1" ht="15">
      <c r="A3" s="295" t="s">
        <v>218</v>
      </c>
      <c r="B3" s="300">
        <v>2.85</v>
      </c>
      <c r="C3" s="301">
        <v>0.06</v>
      </c>
    </row>
    <row r="4" spans="1:3" s="6" customFormat="1" ht="15">
      <c r="A4" s="304" t="s">
        <v>211</v>
      </c>
      <c r="B4" s="43" t="s">
        <v>217</v>
      </c>
      <c r="C4" s="43">
        <v>0.02</v>
      </c>
    </row>
    <row r="5" spans="1:3" s="6" customFormat="1" ht="15">
      <c r="A5" s="304" t="s">
        <v>212</v>
      </c>
      <c r="B5" s="43" t="s">
        <v>217</v>
      </c>
      <c r="C5" s="43" t="s">
        <v>217</v>
      </c>
    </row>
    <row r="6" spans="1:3" s="6" customFormat="1" ht="15">
      <c r="A6" s="304" t="s">
        <v>208</v>
      </c>
      <c r="B6" s="43" t="s">
        <v>217</v>
      </c>
      <c r="C6" s="43" t="s">
        <v>217</v>
      </c>
    </row>
    <row r="7" spans="1:3" s="6" customFormat="1" ht="15">
      <c r="A7" s="304" t="s">
        <v>209</v>
      </c>
      <c r="B7" s="43">
        <v>2.83</v>
      </c>
      <c r="C7" s="43" t="s">
        <v>217</v>
      </c>
    </row>
    <row r="8" spans="1:3" s="6" customFormat="1" ht="15">
      <c r="A8" s="304" t="s">
        <v>210</v>
      </c>
      <c r="B8" s="43" t="s">
        <v>217</v>
      </c>
      <c r="C8" s="43" t="s">
        <v>217</v>
      </c>
    </row>
    <row r="9" spans="1:3" s="6" customFormat="1" ht="15">
      <c r="A9" s="304" t="s">
        <v>213</v>
      </c>
      <c r="B9" s="43">
        <v>0.02</v>
      </c>
      <c r="C9" s="43">
        <v>0.04</v>
      </c>
    </row>
    <row r="10" spans="1:3" s="6" customFormat="1" ht="15" customHeight="1" thickBot="1">
      <c r="A10" s="303" t="s">
        <v>215</v>
      </c>
      <c r="B10" s="54">
        <v>0.77</v>
      </c>
      <c r="C10" s="54" t="s">
        <v>217</v>
      </c>
    </row>
    <row r="11" spans="1:3" s="6" customFormat="1" ht="15">
      <c r="A11" s="68" t="s">
        <v>219</v>
      </c>
      <c r="B11" s="298">
        <v>1.31</v>
      </c>
      <c r="C11" s="299"/>
    </row>
    <row r="12" spans="1:3" s="6" customFormat="1" ht="15">
      <c r="A12" s="304" t="s">
        <v>211</v>
      </c>
      <c r="B12" s="43" t="s">
        <v>217</v>
      </c>
      <c r="C12" s="289"/>
    </row>
    <row r="13" spans="1:3" s="6" customFormat="1" ht="15">
      <c r="A13" s="304" t="s">
        <v>212</v>
      </c>
      <c r="B13" s="43" t="s">
        <v>217</v>
      </c>
      <c r="C13" s="289"/>
    </row>
    <row r="14" spans="1:3" s="6" customFormat="1" ht="15">
      <c r="A14" s="304" t="s">
        <v>208</v>
      </c>
      <c r="B14" s="43" t="s">
        <v>217</v>
      </c>
      <c r="C14" s="289"/>
    </row>
    <row r="15" spans="1:3" s="6" customFormat="1" ht="15">
      <c r="A15" s="304" t="s">
        <v>209</v>
      </c>
      <c r="B15" s="43">
        <v>1.31</v>
      </c>
      <c r="C15" s="289"/>
    </row>
    <row r="16" spans="1:3" s="6" customFormat="1" ht="15">
      <c r="A16" s="304" t="s">
        <v>210</v>
      </c>
      <c r="B16" s="43" t="s">
        <v>217</v>
      </c>
      <c r="C16" s="289"/>
    </row>
    <row r="17" spans="1:3" s="6" customFormat="1" ht="15">
      <c r="A17" s="304" t="s">
        <v>213</v>
      </c>
      <c r="B17" s="43" t="s">
        <v>217</v>
      </c>
      <c r="C17" s="289"/>
    </row>
    <row r="18" spans="1:3" s="6" customFormat="1" ht="15" customHeight="1" thickBot="1">
      <c r="A18" s="305" t="s">
        <v>215</v>
      </c>
      <c r="B18" s="54">
        <v>0.78</v>
      </c>
      <c r="C18" s="290"/>
    </row>
    <row r="19" spans="1:3" s="6" customFormat="1" ht="15" customHeight="1">
      <c r="A19" s="68" t="s">
        <v>220</v>
      </c>
      <c r="B19" s="298">
        <v>0.99</v>
      </c>
      <c r="C19" s="298">
        <v>0.75</v>
      </c>
    </row>
    <row r="20" spans="1:3" s="6" customFormat="1" ht="15" customHeight="1">
      <c r="A20" s="302" t="s">
        <v>211</v>
      </c>
      <c r="B20" s="43" t="s">
        <v>217</v>
      </c>
      <c r="C20" s="43" t="s">
        <v>217</v>
      </c>
    </row>
    <row r="21" spans="1:3" s="6" customFormat="1" ht="15" customHeight="1">
      <c r="A21" s="302" t="s">
        <v>212</v>
      </c>
      <c r="B21" s="43" t="s">
        <v>217</v>
      </c>
      <c r="C21" s="43" t="s">
        <v>217</v>
      </c>
    </row>
    <row r="22" spans="1:3" s="6" customFormat="1" ht="15" customHeight="1">
      <c r="A22" s="302" t="s">
        <v>208</v>
      </c>
      <c r="B22" s="43" t="s">
        <v>217</v>
      </c>
      <c r="C22" s="43" t="s">
        <v>217</v>
      </c>
    </row>
    <row r="23" spans="1:3" s="6" customFormat="1" ht="15" customHeight="1">
      <c r="A23" s="302" t="s">
        <v>209</v>
      </c>
      <c r="B23" s="43">
        <v>0.75</v>
      </c>
      <c r="C23" s="43">
        <v>0.75</v>
      </c>
    </row>
    <row r="24" spans="1:3" s="6" customFormat="1" ht="15" customHeight="1">
      <c r="A24" s="302" t="s">
        <v>210</v>
      </c>
      <c r="B24" s="43">
        <v>0.24</v>
      </c>
      <c r="C24" s="43" t="s">
        <v>217</v>
      </c>
    </row>
    <row r="25" spans="1:3" s="6" customFormat="1" ht="15" customHeight="1">
      <c r="A25" s="302" t="s">
        <v>213</v>
      </c>
      <c r="B25" s="43" t="s">
        <v>217</v>
      </c>
      <c r="C25" s="43" t="s">
        <v>217</v>
      </c>
    </row>
    <row r="26" spans="1:3" s="6" customFormat="1" ht="15" customHeight="1" thickBot="1">
      <c r="A26" s="305" t="s">
        <v>215</v>
      </c>
      <c r="B26" s="54">
        <v>0.75</v>
      </c>
      <c r="C26" s="54">
        <v>0.75</v>
      </c>
    </row>
    <row r="27" spans="1:3" s="6" customFormat="1" ht="15" customHeight="1">
      <c r="A27" s="68" t="s">
        <v>221</v>
      </c>
      <c r="B27" s="298">
        <v>1.73</v>
      </c>
      <c r="C27" s="299"/>
    </row>
    <row r="28" spans="1:3" s="6" customFormat="1" ht="15" customHeight="1">
      <c r="A28" s="304" t="s">
        <v>211</v>
      </c>
      <c r="B28" s="43" t="s">
        <v>217</v>
      </c>
      <c r="C28" s="291"/>
    </row>
    <row r="29" spans="1:3" s="6" customFormat="1" ht="15" customHeight="1">
      <c r="A29" s="304" t="s">
        <v>212</v>
      </c>
      <c r="B29" s="43" t="s">
        <v>217</v>
      </c>
      <c r="C29" s="291"/>
    </row>
    <row r="30" spans="1:3" s="6" customFormat="1" ht="15" customHeight="1">
      <c r="A30" s="304" t="s">
        <v>208</v>
      </c>
      <c r="B30" s="43" t="s">
        <v>217</v>
      </c>
      <c r="C30" s="291"/>
    </row>
    <row r="31" spans="1:3" s="6" customFormat="1" ht="15" customHeight="1">
      <c r="A31" s="304" t="s">
        <v>209</v>
      </c>
      <c r="B31" s="43">
        <v>1.65</v>
      </c>
      <c r="C31" s="291"/>
    </row>
    <row r="32" spans="1:3" s="6" customFormat="1" ht="15" customHeight="1">
      <c r="A32" s="304" t="s">
        <v>210</v>
      </c>
      <c r="B32" s="43" t="s">
        <v>217</v>
      </c>
      <c r="C32" s="291"/>
    </row>
    <row r="33" spans="1:3" s="6" customFormat="1" ht="15" customHeight="1">
      <c r="A33" s="304" t="s">
        <v>213</v>
      </c>
      <c r="B33" s="43">
        <v>0.08</v>
      </c>
      <c r="C33" s="291"/>
    </row>
    <row r="34" spans="1:3" s="6" customFormat="1" ht="15" customHeight="1" thickBot="1">
      <c r="A34" s="305" t="s">
        <v>215</v>
      </c>
      <c r="B34" s="54">
        <v>1.58</v>
      </c>
      <c r="C34" s="290"/>
    </row>
    <row r="35" spans="1:3" s="6" customFormat="1" ht="15" customHeight="1">
      <c r="A35" s="68" t="s">
        <v>223</v>
      </c>
      <c r="B35" s="298">
        <v>0.33</v>
      </c>
      <c r="C35" s="299"/>
    </row>
    <row r="36" spans="1:3" s="6" customFormat="1" ht="15" customHeight="1">
      <c r="A36" s="304" t="s">
        <v>211</v>
      </c>
      <c r="B36" s="43" t="s">
        <v>217</v>
      </c>
      <c r="C36" s="291"/>
    </row>
    <row r="37" spans="1:3" s="6" customFormat="1" ht="15" customHeight="1">
      <c r="A37" s="304" t="s">
        <v>212</v>
      </c>
      <c r="B37" s="43" t="s">
        <v>217</v>
      </c>
      <c r="C37" s="291"/>
    </row>
    <row r="38" spans="1:3" s="6" customFormat="1" ht="15" customHeight="1">
      <c r="A38" s="304" t="s">
        <v>208</v>
      </c>
      <c r="B38" s="43" t="s">
        <v>217</v>
      </c>
      <c r="C38" s="291"/>
    </row>
    <row r="39" spans="1:3" s="6" customFormat="1" ht="15" customHeight="1">
      <c r="A39" s="304" t="s">
        <v>209</v>
      </c>
      <c r="B39" s="43">
        <v>0.15</v>
      </c>
      <c r="C39" s="291"/>
    </row>
    <row r="40" spans="1:3" s="6" customFormat="1" ht="15" customHeight="1">
      <c r="A40" s="304" t="s">
        <v>210</v>
      </c>
      <c r="B40" s="43" t="s">
        <v>217</v>
      </c>
      <c r="C40" s="291"/>
    </row>
    <row r="41" spans="1:3" s="6" customFormat="1" ht="15" customHeight="1">
      <c r="A41" s="304" t="s">
        <v>213</v>
      </c>
      <c r="B41" s="43">
        <v>0.18</v>
      </c>
      <c r="C41" s="291"/>
    </row>
    <row r="42" spans="1:3" s="6" customFormat="1" ht="15" customHeight="1" thickBot="1">
      <c r="A42" s="305" t="s">
        <v>215</v>
      </c>
      <c r="B42" s="664">
        <v>0.18</v>
      </c>
      <c r="C42" s="665"/>
    </row>
    <row r="43" spans="1:3" s="6" customFormat="1" ht="15" customHeight="1">
      <c r="A43" s="68" t="s">
        <v>231</v>
      </c>
      <c r="B43" s="298">
        <v>1.02</v>
      </c>
      <c r="C43" s="298">
        <v>1.21</v>
      </c>
    </row>
    <row r="44" spans="1:3" s="6" customFormat="1" ht="15" customHeight="1">
      <c r="A44" s="304" t="s">
        <v>211</v>
      </c>
      <c r="B44" s="43">
        <v>0.77</v>
      </c>
      <c r="C44" s="43" t="s">
        <v>217</v>
      </c>
    </row>
    <row r="45" spans="1:3" s="6" customFormat="1" ht="15" customHeight="1">
      <c r="A45" s="304" t="s">
        <v>212</v>
      </c>
      <c r="B45" s="43" t="s">
        <v>217</v>
      </c>
      <c r="C45" s="43" t="s">
        <v>217</v>
      </c>
    </row>
    <row r="46" spans="1:3" s="6" customFormat="1" ht="15" customHeight="1">
      <c r="A46" s="304" t="s">
        <v>208</v>
      </c>
      <c r="B46" s="43">
        <v>0.25</v>
      </c>
      <c r="C46" s="43" t="s">
        <v>217</v>
      </c>
    </row>
    <row r="47" spans="1:3" s="6" customFormat="1" ht="15" customHeight="1">
      <c r="A47" s="304" t="s">
        <v>209</v>
      </c>
      <c r="B47" s="43" t="s">
        <v>217</v>
      </c>
      <c r="C47" s="43">
        <v>0.98</v>
      </c>
    </row>
    <row r="48" spans="1:3" s="6" customFormat="1" ht="15" customHeight="1">
      <c r="A48" s="304" t="s">
        <v>210</v>
      </c>
      <c r="B48" s="43" t="s">
        <v>217</v>
      </c>
      <c r="C48" s="43">
        <v>0.23</v>
      </c>
    </row>
    <row r="49" spans="1:3" s="6" customFormat="1" ht="15" customHeight="1">
      <c r="A49" s="304" t="s">
        <v>213</v>
      </c>
      <c r="B49" s="43" t="s">
        <v>217</v>
      </c>
      <c r="C49" s="43" t="s">
        <v>217</v>
      </c>
    </row>
    <row r="50" spans="1:3" s="6" customFormat="1" ht="15" customHeight="1" thickBot="1">
      <c r="A50" s="305" t="s">
        <v>215</v>
      </c>
      <c r="B50" s="54">
        <v>0.79</v>
      </c>
      <c r="C50" s="54" t="s">
        <v>217</v>
      </c>
    </row>
    <row r="51" spans="1:3" s="6" customFormat="1" ht="15" customHeight="1">
      <c r="A51" s="68" t="s">
        <v>225</v>
      </c>
      <c r="B51" s="298">
        <v>3.98</v>
      </c>
      <c r="C51" s="299"/>
    </row>
    <row r="52" spans="1:3" s="6" customFormat="1" ht="15" customHeight="1">
      <c r="A52" s="304" t="s">
        <v>211</v>
      </c>
      <c r="B52" s="43">
        <v>0.75</v>
      </c>
      <c r="C52" s="291"/>
    </row>
    <row r="53" spans="1:3" s="6" customFormat="1" ht="15" customHeight="1">
      <c r="A53" s="304" t="s">
        <v>212</v>
      </c>
      <c r="B53" s="43" t="s">
        <v>217</v>
      </c>
      <c r="C53" s="291"/>
    </row>
    <row r="54" spans="1:3" s="6" customFormat="1" ht="15" customHeight="1">
      <c r="A54" s="304" t="s">
        <v>208</v>
      </c>
      <c r="B54" s="43" t="s">
        <v>217</v>
      </c>
      <c r="C54" s="291"/>
    </row>
    <row r="55" spans="1:3" s="6" customFormat="1" ht="15" customHeight="1">
      <c r="A55" s="304" t="s">
        <v>209</v>
      </c>
      <c r="B55" s="43" t="s">
        <v>217</v>
      </c>
      <c r="C55" s="291"/>
    </row>
    <row r="56" spans="1:3" s="6" customFormat="1" ht="15" customHeight="1">
      <c r="A56" s="304" t="s">
        <v>210</v>
      </c>
      <c r="B56" s="43">
        <v>0.38</v>
      </c>
      <c r="C56" s="291"/>
    </row>
    <row r="57" spans="1:3" s="6" customFormat="1" ht="15" customHeight="1">
      <c r="A57" s="304" t="s">
        <v>213</v>
      </c>
      <c r="B57" s="43">
        <v>2.85</v>
      </c>
      <c r="C57" s="291"/>
    </row>
    <row r="58" spans="1:3" s="6" customFormat="1" ht="15" customHeight="1" thickBot="1">
      <c r="A58" s="305" t="s">
        <v>215</v>
      </c>
      <c r="B58" s="54">
        <v>0.97</v>
      </c>
      <c r="C58" s="290"/>
    </row>
    <row r="59" spans="1:3" s="6" customFormat="1" ht="15" customHeight="1">
      <c r="A59" s="68" t="s">
        <v>226</v>
      </c>
      <c r="B59" s="298">
        <v>1.9</v>
      </c>
      <c r="C59" s="298">
        <v>0.4</v>
      </c>
    </row>
    <row r="60" spans="1:3" s="6" customFormat="1" ht="15" customHeight="1">
      <c r="A60" s="304" t="s">
        <v>211</v>
      </c>
      <c r="B60" s="43" t="s">
        <v>217</v>
      </c>
      <c r="C60" s="43" t="s">
        <v>217</v>
      </c>
    </row>
    <row r="61" spans="1:3" s="6" customFormat="1" ht="15" customHeight="1">
      <c r="A61" s="304" t="s">
        <v>212</v>
      </c>
      <c r="B61" s="43" t="s">
        <v>217</v>
      </c>
      <c r="C61" s="43">
        <v>0.4</v>
      </c>
    </row>
    <row r="62" spans="1:3" s="6" customFormat="1" ht="15" customHeight="1">
      <c r="A62" s="304" t="s">
        <v>208</v>
      </c>
      <c r="B62" s="43" t="s">
        <v>217</v>
      </c>
      <c r="C62" s="43" t="s">
        <v>217</v>
      </c>
    </row>
    <row r="63" spans="1:3" s="6" customFormat="1" ht="15" customHeight="1">
      <c r="A63" s="304" t="s">
        <v>209</v>
      </c>
      <c r="B63" s="43">
        <v>1.15</v>
      </c>
      <c r="C63" s="43" t="s">
        <v>217</v>
      </c>
    </row>
    <row r="64" spans="1:3" s="6" customFormat="1" ht="15" customHeight="1">
      <c r="A64" s="304" t="s">
        <v>210</v>
      </c>
      <c r="B64" s="43" t="s">
        <v>217</v>
      </c>
      <c r="C64" s="43" t="s">
        <v>217</v>
      </c>
    </row>
    <row r="65" spans="1:3" s="6" customFormat="1" ht="15" customHeight="1">
      <c r="A65" s="304" t="s">
        <v>213</v>
      </c>
      <c r="B65" s="43">
        <v>0.75</v>
      </c>
      <c r="C65" s="43" t="s">
        <v>217</v>
      </c>
    </row>
    <row r="66" spans="1:3" s="6" customFormat="1" ht="15" customHeight="1" thickBot="1">
      <c r="A66" s="305" t="s">
        <v>215</v>
      </c>
      <c r="B66" s="54">
        <v>0.45</v>
      </c>
      <c r="C66" s="54">
        <v>0.4</v>
      </c>
    </row>
    <row r="67" spans="1:3" s="6" customFormat="1" ht="15" customHeight="1">
      <c r="A67" s="297" t="s">
        <v>238</v>
      </c>
      <c r="B67" s="298">
        <v>0.09</v>
      </c>
      <c r="C67" s="299"/>
    </row>
    <row r="68" spans="1:3" s="6" customFormat="1" ht="15" customHeight="1">
      <c r="A68" s="304" t="s">
        <v>211</v>
      </c>
      <c r="B68" s="43" t="s">
        <v>217</v>
      </c>
      <c r="C68" s="291"/>
    </row>
    <row r="69" spans="1:3" s="6" customFormat="1" ht="15" customHeight="1">
      <c r="A69" s="304" t="s">
        <v>212</v>
      </c>
      <c r="B69" s="43" t="s">
        <v>217</v>
      </c>
      <c r="C69" s="291"/>
    </row>
    <row r="70" spans="1:3" s="6" customFormat="1" ht="15" customHeight="1">
      <c r="A70" s="304" t="s">
        <v>208</v>
      </c>
      <c r="B70" s="43" t="s">
        <v>217</v>
      </c>
      <c r="C70" s="291"/>
    </row>
    <row r="71" spans="1:3" s="6" customFormat="1" ht="15" customHeight="1">
      <c r="A71" s="304" t="s">
        <v>209</v>
      </c>
      <c r="B71" s="43" t="s">
        <v>217</v>
      </c>
      <c r="C71" s="291"/>
    </row>
    <row r="72" spans="1:3" s="6" customFormat="1" ht="15" customHeight="1">
      <c r="A72" s="304" t="s">
        <v>210</v>
      </c>
      <c r="B72" s="43" t="s">
        <v>217</v>
      </c>
      <c r="C72" s="291"/>
    </row>
    <row r="73" spans="1:3" s="6" customFormat="1" ht="15" customHeight="1">
      <c r="A73" s="304" t="s">
        <v>213</v>
      </c>
      <c r="B73" s="43">
        <v>0.09</v>
      </c>
      <c r="C73" s="291"/>
    </row>
    <row r="74" spans="1:3" s="6" customFormat="1" ht="15" customHeight="1" thickBot="1">
      <c r="A74" s="305" t="s">
        <v>215</v>
      </c>
      <c r="B74" s="54">
        <v>0.09</v>
      </c>
      <c r="C74" s="290"/>
    </row>
    <row r="75" spans="1:3" ht="15">
      <c r="A75" s="296" t="s">
        <v>394</v>
      </c>
      <c r="B75" s="288">
        <f>B51+E51+H51+H59+E59+B59+B67+E67+H67</f>
        <v>5.97</v>
      </c>
      <c r="C75" s="288">
        <f>I51+F59+F67+I67</f>
        <v>0</v>
      </c>
    </row>
    <row r="76" spans="1:3" ht="15">
      <c r="A76" s="304" t="s">
        <v>211</v>
      </c>
      <c r="B76" s="43">
        <f>B52+H68</f>
        <v>0.75</v>
      </c>
      <c r="C76" s="43">
        <f>I52</f>
        <v>0</v>
      </c>
    </row>
    <row r="77" spans="1:3" ht="15">
      <c r="A77" s="304" t="s">
        <v>212</v>
      </c>
      <c r="B77" s="43">
        <v>0</v>
      </c>
      <c r="C77" s="43">
        <f>F69</f>
        <v>0</v>
      </c>
    </row>
    <row r="78" spans="1:3" ht="15">
      <c r="A78" s="304" t="s">
        <v>208</v>
      </c>
      <c r="B78" s="43">
        <f>H70</f>
        <v>0</v>
      </c>
      <c r="C78" s="43">
        <f>0</f>
        <v>0</v>
      </c>
    </row>
    <row r="79" spans="1:3" ht="15">
      <c r="A79" s="304" t="s">
        <v>209</v>
      </c>
      <c r="B79" s="43">
        <f>E55+H55+E63+H63+E71</f>
        <v>0</v>
      </c>
      <c r="C79" s="43">
        <f>I71+F63</f>
        <v>0</v>
      </c>
    </row>
    <row r="80" spans="1:3" ht="15">
      <c r="A80" s="304" t="s">
        <v>210</v>
      </c>
      <c r="B80" s="43">
        <f>B56+E64</f>
        <v>0.38</v>
      </c>
      <c r="C80" s="43">
        <f>I72</f>
        <v>0</v>
      </c>
    </row>
    <row r="81" spans="1:3" ht="15">
      <c r="A81" s="304" t="s">
        <v>213</v>
      </c>
      <c r="B81" s="43">
        <f>B57+E57+H57+E73+B73</f>
        <v>2.94</v>
      </c>
      <c r="C81" s="43">
        <f>I57</f>
        <v>0</v>
      </c>
    </row>
    <row r="82" spans="1:3" ht="15" customHeight="1" thickBot="1">
      <c r="A82" s="305" t="s">
        <v>215</v>
      </c>
      <c r="B82" s="664">
        <f>B58+E58+H58+E66+B66+H66+H74+E74+B74</f>
        <v>1.51</v>
      </c>
      <c r="C82" s="664">
        <f>F74</f>
        <v>0</v>
      </c>
    </row>
    <row r="83" spans="2:3" ht="15">
      <c r="B83" s="292"/>
      <c r="C83" s="292"/>
    </row>
    <row r="84" spans="1:4" ht="12.75" customHeight="1">
      <c r="A84" s="610"/>
      <c r="B84" s="610"/>
      <c r="C84" s="610"/>
      <c r="D84" s="7"/>
    </row>
    <row r="85" spans="1:4" ht="30" customHeight="1">
      <c r="A85" s="602"/>
      <c r="B85" s="602"/>
      <c r="C85" s="602"/>
      <c r="D85" s="17"/>
    </row>
    <row r="86" spans="1:4" ht="53.25" customHeight="1">
      <c r="A86" s="602"/>
      <c r="B86" s="602"/>
      <c r="C86" s="602"/>
      <c r="D86" s="17"/>
    </row>
    <row r="87" spans="2:10" ht="12.75" customHeight="1">
      <c r="B87" s="40"/>
      <c r="C87" s="40"/>
      <c r="D87" s="2"/>
      <c r="E87" s="2"/>
      <c r="F87" s="2"/>
      <c r="G87" s="2"/>
      <c r="H87" s="2"/>
      <c r="I87" s="2"/>
      <c r="J87" s="2"/>
    </row>
  </sheetData>
  <mergeCells count="4">
    <mergeCell ref="A86:C86"/>
    <mergeCell ref="A1:C1"/>
    <mergeCell ref="A85:C85"/>
    <mergeCell ref="A84:C84"/>
  </mergeCells>
  <printOptions/>
  <pageMargins left="0.7086614173228347" right="0.7086614173228347" top="0.7480314960629921" bottom="0.7480314960629921" header="0.31496062992125984" footer="0.31496062992125984"/>
  <pageSetup firstPageNumber="96" useFirstPageNumber="1" fitToHeight="1" fitToWidth="1" horizontalDpi="600" verticalDpi="600" orientation="portrait" paperSize="9" scale="94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H5" sqref="H5"/>
    </sheetView>
  </sheetViews>
  <sheetFormatPr defaultColWidth="9.140625" defaultRowHeight="15"/>
  <cols>
    <col min="1" max="1" width="32.7109375" style="40" customWidth="1"/>
    <col min="2" max="2" width="10.7109375" style="180" customWidth="1"/>
    <col min="3" max="3" width="13.140625" style="180" customWidth="1"/>
    <col min="4" max="4" width="16.8515625" style="180" customWidth="1"/>
    <col min="5" max="5" width="14.57421875" style="180" customWidth="1"/>
    <col min="6" max="16384" width="9.140625" style="1" customWidth="1"/>
  </cols>
  <sheetData>
    <row r="1" spans="1:5" ht="42.75" customHeight="1">
      <c r="A1" s="611" t="s">
        <v>395</v>
      </c>
      <c r="B1" s="611"/>
      <c r="C1" s="512"/>
      <c r="D1" s="512"/>
      <c r="E1" s="611"/>
    </row>
    <row r="2" spans="1:5" s="5" customFormat="1" ht="38.25" customHeight="1">
      <c r="A2" s="522" t="s">
        <v>228</v>
      </c>
      <c r="B2" s="612" t="s">
        <v>53</v>
      </c>
      <c r="C2" s="613"/>
      <c r="D2" s="614"/>
      <c r="E2" s="518" t="s">
        <v>398</v>
      </c>
    </row>
    <row r="3" spans="1:5" s="5" customFormat="1" ht="15" customHeight="1">
      <c r="A3" s="592"/>
      <c r="B3" s="615" t="s">
        <v>396</v>
      </c>
      <c r="C3" s="615"/>
      <c r="D3" s="595" t="s">
        <v>397</v>
      </c>
      <c r="E3" s="616"/>
    </row>
    <row r="4" spans="1:5" s="5" customFormat="1" ht="51">
      <c r="A4" s="523"/>
      <c r="B4" s="306" t="s">
        <v>87</v>
      </c>
      <c r="C4" s="306" t="s">
        <v>122</v>
      </c>
      <c r="D4" s="595"/>
      <c r="E4" s="519"/>
    </row>
    <row r="5" spans="1:5" s="6" customFormat="1" ht="15" customHeight="1">
      <c r="A5" s="446" t="s">
        <v>218</v>
      </c>
      <c r="B5" s="308">
        <v>2</v>
      </c>
      <c r="C5" s="309">
        <v>2</v>
      </c>
      <c r="D5" s="309">
        <v>2</v>
      </c>
      <c r="E5" s="447">
        <v>39</v>
      </c>
    </row>
    <row r="6" spans="1:5" s="6" customFormat="1" ht="15" customHeight="1">
      <c r="A6" s="370" t="s">
        <v>188</v>
      </c>
      <c r="B6" s="310"/>
      <c r="C6" s="311"/>
      <c r="D6" s="311"/>
      <c r="E6" s="319"/>
    </row>
    <row r="7" spans="1:5" s="6" customFormat="1" ht="15" customHeight="1">
      <c r="A7" s="370" t="s">
        <v>110</v>
      </c>
      <c r="B7" s="310"/>
      <c r="C7" s="311"/>
      <c r="D7" s="311"/>
      <c r="E7" s="319"/>
    </row>
    <row r="8" spans="1:5" s="6" customFormat="1" ht="15" customHeight="1">
      <c r="A8" s="370" t="s">
        <v>189</v>
      </c>
      <c r="B8" s="310">
        <v>2</v>
      </c>
      <c r="C8" s="311"/>
      <c r="D8" s="311"/>
      <c r="E8" s="319"/>
    </row>
    <row r="9" spans="1:5" s="6" customFormat="1" ht="15" customHeight="1">
      <c r="A9" s="370" t="s">
        <v>110</v>
      </c>
      <c r="B9" s="310">
        <v>1</v>
      </c>
      <c r="C9" s="311"/>
      <c r="D9" s="311"/>
      <c r="E9" s="319"/>
    </row>
    <row r="10" spans="1:5" s="6" customFormat="1" ht="15" customHeight="1">
      <c r="A10" s="446" t="s">
        <v>219</v>
      </c>
      <c r="B10" s="308">
        <v>1</v>
      </c>
      <c r="C10" s="309">
        <v>1</v>
      </c>
      <c r="D10" s="309">
        <v>0</v>
      </c>
      <c r="E10" s="447">
        <v>39</v>
      </c>
    </row>
    <row r="11" spans="1:5" s="6" customFormat="1" ht="15" customHeight="1">
      <c r="A11" s="370" t="s">
        <v>188</v>
      </c>
      <c r="B11" s="310"/>
      <c r="C11" s="311"/>
      <c r="D11" s="311"/>
      <c r="E11" s="319"/>
    </row>
    <row r="12" spans="1:5" s="6" customFormat="1" ht="15" customHeight="1">
      <c r="A12" s="370" t="s">
        <v>110</v>
      </c>
      <c r="B12" s="310"/>
      <c r="C12" s="311"/>
      <c r="D12" s="311"/>
      <c r="E12" s="319"/>
    </row>
    <row r="13" spans="1:5" s="6" customFormat="1" ht="15" customHeight="1">
      <c r="A13" s="370" t="s">
        <v>189</v>
      </c>
      <c r="B13" s="310">
        <v>1</v>
      </c>
      <c r="C13" s="311"/>
      <c r="D13" s="311"/>
      <c r="E13" s="319"/>
    </row>
    <row r="14" spans="1:5" s="6" customFormat="1" ht="15" customHeight="1">
      <c r="A14" s="370" t="s">
        <v>110</v>
      </c>
      <c r="B14" s="310">
        <v>1</v>
      </c>
      <c r="C14" s="311"/>
      <c r="D14" s="311"/>
      <c r="E14" s="319"/>
    </row>
    <row r="15" spans="1:5" s="6" customFormat="1" ht="15" customHeight="1">
      <c r="A15" s="446" t="s">
        <v>226</v>
      </c>
      <c r="B15" s="308">
        <v>2</v>
      </c>
      <c r="C15" s="309">
        <v>2</v>
      </c>
      <c r="D15" s="309">
        <v>1</v>
      </c>
      <c r="E15" s="447">
        <v>39</v>
      </c>
    </row>
    <row r="16" spans="1:5" s="6" customFormat="1" ht="15" customHeight="1">
      <c r="A16" s="370" t="s">
        <v>188</v>
      </c>
      <c r="B16" s="310"/>
      <c r="C16" s="311"/>
      <c r="D16" s="311"/>
      <c r="E16" s="319"/>
    </row>
    <row r="17" spans="1:5" s="6" customFormat="1" ht="15" customHeight="1">
      <c r="A17" s="370" t="s">
        <v>110</v>
      </c>
      <c r="B17" s="310"/>
      <c r="C17" s="311"/>
      <c r="D17" s="311"/>
      <c r="E17" s="319"/>
    </row>
    <row r="18" spans="1:5" s="6" customFormat="1" ht="15" customHeight="1">
      <c r="A18" s="370" t="s">
        <v>189</v>
      </c>
      <c r="B18" s="310">
        <v>2</v>
      </c>
      <c r="C18" s="311"/>
      <c r="D18" s="311"/>
      <c r="E18" s="319"/>
    </row>
    <row r="19" spans="1:5" s="6" customFormat="1" ht="15" customHeight="1">
      <c r="A19" s="370" t="s">
        <v>110</v>
      </c>
      <c r="B19" s="310">
        <v>0</v>
      </c>
      <c r="C19" s="311"/>
      <c r="D19" s="311"/>
      <c r="E19" s="319"/>
    </row>
    <row r="20" spans="1:5" ht="15" customHeight="1">
      <c r="A20" s="438" t="s">
        <v>84</v>
      </c>
      <c r="B20" s="312"/>
      <c r="C20" s="313"/>
      <c r="D20" s="313"/>
      <c r="E20" s="312"/>
    </row>
    <row r="21" spans="1:5" ht="15" customHeight="1">
      <c r="A21" s="417" t="s">
        <v>110</v>
      </c>
      <c r="B21" s="314"/>
      <c r="C21" s="315"/>
      <c r="D21" s="315"/>
      <c r="E21" s="314"/>
    </row>
    <row r="22" spans="1:5" ht="15" customHeight="1">
      <c r="A22" s="438" t="s">
        <v>85</v>
      </c>
      <c r="B22" s="312">
        <v>5</v>
      </c>
      <c r="C22" s="313">
        <v>5</v>
      </c>
      <c r="D22" s="313">
        <v>3</v>
      </c>
      <c r="E22" s="448">
        <v>39</v>
      </c>
    </row>
    <row r="23" spans="1:5" ht="15" customHeight="1">
      <c r="A23" s="449" t="s">
        <v>110</v>
      </c>
      <c r="B23" s="314">
        <v>2</v>
      </c>
      <c r="C23" s="315">
        <v>2</v>
      </c>
      <c r="D23" s="315">
        <v>0</v>
      </c>
      <c r="E23" s="314"/>
    </row>
    <row r="25" spans="1:8" ht="38.25" customHeight="1">
      <c r="A25" s="576"/>
      <c r="B25" s="576"/>
      <c r="C25" s="576"/>
      <c r="D25" s="576"/>
      <c r="E25" s="576"/>
      <c r="F25" s="22"/>
      <c r="G25" s="22"/>
      <c r="H25" s="22"/>
    </row>
    <row r="26" spans="1:8" ht="31.5" customHeight="1">
      <c r="A26" s="576"/>
      <c r="B26" s="576"/>
      <c r="C26" s="576"/>
      <c r="D26" s="576"/>
      <c r="E26" s="576"/>
      <c r="F26" s="25"/>
      <c r="G26" s="25"/>
      <c r="H26" s="25"/>
    </row>
    <row r="27" spans="1:8" ht="31.5" customHeight="1">
      <c r="A27" s="576"/>
      <c r="B27" s="576"/>
      <c r="C27" s="576"/>
      <c r="D27" s="576"/>
      <c r="E27" s="576"/>
      <c r="F27" s="26"/>
      <c r="G27" s="26"/>
      <c r="H27" s="26"/>
    </row>
    <row r="28" spans="1:5" ht="15">
      <c r="A28" s="524"/>
      <c r="B28" s="524"/>
      <c r="C28" s="524"/>
      <c r="D28" s="524"/>
      <c r="E28" s="524"/>
    </row>
    <row r="30" ht="15">
      <c r="A30" s="307"/>
    </row>
  </sheetData>
  <mergeCells count="10">
    <mergeCell ref="A26:E26"/>
    <mergeCell ref="A28:E28"/>
    <mergeCell ref="A1:E1"/>
    <mergeCell ref="B2:D2"/>
    <mergeCell ref="B3:C3"/>
    <mergeCell ref="D3:D4"/>
    <mergeCell ref="A25:E25"/>
    <mergeCell ref="E2:E4"/>
    <mergeCell ref="A27:E27"/>
    <mergeCell ref="A2:A4"/>
  </mergeCells>
  <printOptions/>
  <pageMargins left="0.7086614173228347" right="0.7086614173228347" top="0.7480314960629921" bottom="0.7480314960629921" header="0.31496062992125984" footer="0.31496062992125984"/>
  <pageSetup firstPageNumber="98" useFirstPageNumber="1" horizontalDpi="600" verticalDpi="600" orientation="portrait" paperSize="9" scale="9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 topLeftCell="A49">
      <selection activeCell="U65" sqref="U65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8.28125" style="1" customWidth="1"/>
    <col min="4" max="4" width="6.8515625" style="1" customWidth="1"/>
    <col min="5" max="5" width="8.57421875" style="1" customWidth="1"/>
    <col min="6" max="6" width="7.421875" style="1" customWidth="1"/>
    <col min="7" max="7" width="8.7109375" style="1" customWidth="1"/>
    <col min="8" max="8" width="7.00390625" style="1" customWidth="1"/>
    <col min="9" max="11" width="9.140625" style="1" customWidth="1"/>
    <col min="12" max="12" width="4.7109375" style="1" customWidth="1"/>
    <col min="13" max="16384" width="9.140625" style="1" customWidth="1"/>
  </cols>
  <sheetData>
    <row r="1" spans="1:11" ht="25.5" customHeight="1">
      <c r="A1" s="476" t="s">
        <v>363</v>
      </c>
      <c r="B1" s="477"/>
      <c r="C1" s="477"/>
      <c r="D1" s="477"/>
      <c r="E1" s="477"/>
      <c r="F1" s="477"/>
      <c r="G1" s="477"/>
      <c r="H1" s="477"/>
      <c r="I1" s="477"/>
      <c r="J1" s="478"/>
      <c r="K1" s="479"/>
    </row>
    <row r="2" spans="1:11" s="5" customFormat="1" ht="38.25" customHeight="1">
      <c r="A2" s="506" t="s">
        <v>229</v>
      </c>
      <c r="B2" s="486"/>
      <c r="C2" s="500" t="s">
        <v>0</v>
      </c>
      <c r="D2" s="500"/>
      <c r="E2" s="500" t="s">
        <v>2</v>
      </c>
      <c r="F2" s="500"/>
      <c r="G2" s="500" t="s">
        <v>1</v>
      </c>
      <c r="H2" s="500"/>
      <c r="I2" s="482" t="s">
        <v>3</v>
      </c>
      <c r="J2" s="483"/>
      <c r="K2" s="30" t="s">
        <v>4</v>
      </c>
    </row>
    <row r="3" spans="1:11" s="5" customFormat="1" ht="13.5" customHeight="1" thickBot="1">
      <c r="A3" s="485"/>
      <c r="B3" s="487"/>
      <c r="C3" s="33" t="s">
        <v>21</v>
      </c>
      <c r="D3" s="33" t="s">
        <v>22</v>
      </c>
      <c r="E3" s="33" t="s">
        <v>21</v>
      </c>
      <c r="F3" s="33" t="s">
        <v>22</v>
      </c>
      <c r="G3" s="33" t="s">
        <v>21</v>
      </c>
      <c r="H3" s="33" t="s">
        <v>22</v>
      </c>
      <c r="I3" s="34" t="s">
        <v>21</v>
      </c>
      <c r="J3" s="34" t="s">
        <v>22</v>
      </c>
      <c r="K3" s="35"/>
    </row>
    <row r="4" spans="1:11" s="6" customFormat="1" ht="15">
      <c r="A4" s="501" t="s">
        <v>220</v>
      </c>
      <c r="B4" s="502"/>
      <c r="C4" s="502"/>
      <c r="D4" s="502"/>
      <c r="E4" s="502"/>
      <c r="F4" s="502"/>
      <c r="G4" s="502"/>
      <c r="H4" s="502"/>
      <c r="I4" s="502"/>
      <c r="J4" s="502"/>
      <c r="K4" s="503"/>
    </row>
    <row r="5" spans="1:11" s="2" customFormat="1" ht="38.25">
      <c r="A5" s="38" t="s">
        <v>10</v>
      </c>
      <c r="B5" s="39" t="s">
        <v>9</v>
      </c>
      <c r="C5" s="488"/>
      <c r="D5" s="489"/>
      <c r="E5" s="489"/>
      <c r="F5" s="489"/>
      <c r="G5" s="489"/>
      <c r="H5" s="489"/>
      <c r="I5" s="489"/>
      <c r="J5" s="489"/>
      <c r="K5" s="490"/>
    </row>
    <row r="6" spans="1:11" ht="12.75" customHeight="1">
      <c r="A6" s="41" t="s">
        <v>5</v>
      </c>
      <c r="B6" s="42" t="s">
        <v>8</v>
      </c>
      <c r="C6" s="43"/>
      <c r="D6" s="43"/>
      <c r="E6" s="43"/>
      <c r="F6" s="43"/>
      <c r="G6" s="43"/>
      <c r="H6" s="43"/>
      <c r="I6" s="46"/>
      <c r="J6" s="47"/>
      <c r="K6" s="44">
        <f>SUM(C6:J6)</f>
        <v>0</v>
      </c>
    </row>
    <row r="7" spans="1:11" ht="12.75" customHeight="1">
      <c r="A7" s="41" t="s">
        <v>11</v>
      </c>
      <c r="B7" s="45" t="s">
        <v>6</v>
      </c>
      <c r="C7" s="43"/>
      <c r="D7" s="43"/>
      <c r="E7" s="43"/>
      <c r="F7" s="43"/>
      <c r="G7" s="43"/>
      <c r="H7" s="43"/>
      <c r="I7" s="46"/>
      <c r="J7" s="47"/>
      <c r="K7" s="44">
        <f aca="true" t="shared" si="0" ref="K7:K15">SUM(C7:J7)</f>
        <v>0</v>
      </c>
    </row>
    <row r="8" spans="1:11" ht="26.25" customHeight="1">
      <c r="A8" s="41" t="s">
        <v>12</v>
      </c>
      <c r="B8" s="45">
        <v>41.43</v>
      </c>
      <c r="C8" s="43"/>
      <c r="D8" s="43"/>
      <c r="E8" s="43"/>
      <c r="F8" s="43"/>
      <c r="G8" s="43"/>
      <c r="H8" s="43"/>
      <c r="I8" s="46"/>
      <c r="J8" s="47"/>
      <c r="K8" s="44">
        <f t="shared" si="0"/>
        <v>0</v>
      </c>
    </row>
    <row r="9" spans="1:18" ht="25.5">
      <c r="A9" s="41" t="s">
        <v>13</v>
      </c>
      <c r="B9" s="45" t="s">
        <v>7</v>
      </c>
      <c r="C9" s="43"/>
      <c r="D9" s="43"/>
      <c r="E9" s="43"/>
      <c r="F9" s="43"/>
      <c r="G9" s="43"/>
      <c r="H9" s="43"/>
      <c r="I9" s="46"/>
      <c r="J9" s="47"/>
      <c r="K9" s="44">
        <f t="shared" si="0"/>
        <v>0</v>
      </c>
      <c r="R9" s="7"/>
    </row>
    <row r="10" spans="1:11" ht="25.5">
      <c r="A10" s="41" t="s">
        <v>14</v>
      </c>
      <c r="B10" s="45" t="s">
        <v>20</v>
      </c>
      <c r="C10" s="43"/>
      <c r="D10" s="43"/>
      <c r="E10" s="43"/>
      <c r="F10" s="43"/>
      <c r="G10" s="43"/>
      <c r="H10" s="43"/>
      <c r="I10" s="46"/>
      <c r="J10" s="47"/>
      <c r="K10" s="44">
        <f t="shared" si="0"/>
        <v>0</v>
      </c>
    </row>
    <row r="11" spans="1:16" ht="12.75" customHeight="1">
      <c r="A11" s="41" t="s">
        <v>15</v>
      </c>
      <c r="B11" s="45">
        <v>62.65</v>
      </c>
      <c r="C11" s="43"/>
      <c r="D11" s="43"/>
      <c r="E11" s="43"/>
      <c r="F11" s="43"/>
      <c r="G11" s="43"/>
      <c r="H11" s="43"/>
      <c r="I11" s="46"/>
      <c r="J11" s="47"/>
      <c r="K11" s="44">
        <f t="shared" si="0"/>
        <v>0</v>
      </c>
      <c r="M11" s="11"/>
      <c r="N11" s="11"/>
      <c r="O11" s="11"/>
      <c r="P11" s="11"/>
    </row>
    <row r="12" spans="1:16" ht="25.5" customHeight="1">
      <c r="A12" s="41" t="s">
        <v>16</v>
      </c>
      <c r="B12" s="45">
        <v>68</v>
      </c>
      <c r="C12" s="43"/>
      <c r="D12" s="43"/>
      <c r="E12" s="43"/>
      <c r="F12" s="43"/>
      <c r="G12" s="43"/>
      <c r="H12" s="43"/>
      <c r="I12" s="46"/>
      <c r="J12" s="47"/>
      <c r="K12" s="44">
        <f t="shared" si="0"/>
        <v>0</v>
      </c>
      <c r="M12" s="11"/>
      <c r="N12" s="11"/>
      <c r="O12" s="11"/>
      <c r="P12" s="11"/>
    </row>
    <row r="13" spans="1:11" ht="25.5" customHeight="1">
      <c r="A13" s="41" t="s">
        <v>17</v>
      </c>
      <c r="B13" s="45">
        <v>74.75</v>
      </c>
      <c r="C13" s="43"/>
      <c r="D13" s="43"/>
      <c r="E13" s="43"/>
      <c r="F13" s="43"/>
      <c r="G13" s="43"/>
      <c r="H13" s="43"/>
      <c r="I13" s="46"/>
      <c r="J13" s="47"/>
      <c r="K13" s="44">
        <f t="shared" si="0"/>
        <v>0</v>
      </c>
    </row>
    <row r="14" spans="1:11" ht="25.5" customHeight="1">
      <c r="A14" s="41" t="s">
        <v>18</v>
      </c>
      <c r="B14" s="45">
        <v>77</v>
      </c>
      <c r="C14" s="43"/>
      <c r="D14" s="43"/>
      <c r="E14" s="43"/>
      <c r="F14" s="43"/>
      <c r="G14" s="43"/>
      <c r="H14" s="43"/>
      <c r="I14" s="46"/>
      <c r="J14" s="47"/>
      <c r="K14" s="44">
        <f t="shared" si="0"/>
        <v>0</v>
      </c>
    </row>
    <row r="15" spans="1:11" ht="25.5" customHeight="1">
      <c r="A15" s="41" t="s">
        <v>19</v>
      </c>
      <c r="B15" s="45">
        <v>81.82</v>
      </c>
      <c r="C15" s="43">
        <v>0</v>
      </c>
      <c r="D15" s="43">
        <v>0</v>
      </c>
      <c r="E15" s="43">
        <v>0</v>
      </c>
      <c r="F15" s="43">
        <v>0</v>
      </c>
      <c r="G15" s="43">
        <v>1</v>
      </c>
      <c r="H15" s="43">
        <v>0</v>
      </c>
      <c r="I15" s="46">
        <v>0</v>
      </c>
      <c r="J15" s="47">
        <v>0</v>
      </c>
      <c r="K15" s="44">
        <f t="shared" si="0"/>
        <v>1</v>
      </c>
    </row>
    <row r="16" spans="1:11" ht="12.75" customHeight="1">
      <c r="A16" s="48" t="s">
        <v>106</v>
      </c>
      <c r="B16" s="49" t="s">
        <v>107</v>
      </c>
      <c r="C16" s="50">
        <f>SUM(C6:C15)</f>
        <v>0</v>
      </c>
      <c r="D16" s="50">
        <f aca="true" t="shared" si="1" ref="D16:J16">SUM(D6:D15)</f>
        <v>0</v>
      </c>
      <c r="E16" s="50">
        <f t="shared" si="1"/>
        <v>0</v>
      </c>
      <c r="F16" s="50">
        <f t="shared" si="1"/>
        <v>0</v>
      </c>
      <c r="G16" s="50">
        <f t="shared" si="1"/>
        <v>1</v>
      </c>
      <c r="H16" s="50">
        <f t="shared" si="1"/>
        <v>0</v>
      </c>
      <c r="I16" s="50">
        <f t="shared" si="1"/>
        <v>0</v>
      </c>
      <c r="J16" s="51">
        <f t="shared" si="1"/>
        <v>0</v>
      </c>
      <c r="K16" s="44">
        <f>SUM(K6:K15)</f>
        <v>1</v>
      </c>
    </row>
    <row r="17" spans="1:11" s="6" customFormat="1" ht="15">
      <c r="A17" s="499" t="s">
        <v>224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5"/>
    </row>
    <row r="18" spans="1:11" s="2" customFormat="1" ht="25.5" customHeight="1">
      <c r="A18" s="38" t="s">
        <v>10</v>
      </c>
      <c r="B18" s="39" t="s">
        <v>9</v>
      </c>
      <c r="C18" s="488"/>
      <c r="D18" s="489"/>
      <c r="E18" s="489"/>
      <c r="F18" s="489"/>
      <c r="G18" s="489"/>
      <c r="H18" s="489"/>
      <c r="I18" s="489"/>
      <c r="J18" s="489"/>
      <c r="K18" s="490"/>
    </row>
    <row r="19" spans="1:11" ht="12.75" customHeight="1">
      <c r="A19" s="41" t="s">
        <v>5</v>
      </c>
      <c r="B19" s="42" t="s">
        <v>8</v>
      </c>
      <c r="C19" s="43"/>
      <c r="D19" s="43"/>
      <c r="E19" s="43"/>
      <c r="F19" s="43"/>
      <c r="G19" s="43"/>
      <c r="H19" s="43"/>
      <c r="I19" s="46"/>
      <c r="J19" s="47"/>
      <c r="K19" s="44">
        <f aca="true" t="shared" si="2" ref="K19:K28">SUM(C19:J19)</f>
        <v>0</v>
      </c>
    </row>
    <row r="20" spans="1:11" ht="12.75" customHeight="1">
      <c r="A20" s="41" t="s">
        <v>11</v>
      </c>
      <c r="B20" s="45" t="s">
        <v>6</v>
      </c>
      <c r="C20" s="43"/>
      <c r="D20" s="43"/>
      <c r="E20" s="43"/>
      <c r="F20" s="43"/>
      <c r="G20" s="43"/>
      <c r="H20" s="43"/>
      <c r="I20" s="46"/>
      <c r="J20" s="47"/>
      <c r="K20" s="44">
        <f t="shared" si="2"/>
        <v>0</v>
      </c>
    </row>
    <row r="21" spans="1:11" ht="25.5" customHeight="1">
      <c r="A21" s="41" t="s">
        <v>12</v>
      </c>
      <c r="B21" s="45">
        <v>41.43</v>
      </c>
      <c r="C21" s="43"/>
      <c r="D21" s="43"/>
      <c r="E21" s="43"/>
      <c r="F21" s="43"/>
      <c r="G21" s="43"/>
      <c r="H21" s="43"/>
      <c r="I21" s="46"/>
      <c r="J21" s="47"/>
      <c r="K21" s="44">
        <f t="shared" si="2"/>
        <v>0</v>
      </c>
    </row>
    <row r="22" spans="1:11" ht="25.5">
      <c r="A22" s="41" t="s">
        <v>13</v>
      </c>
      <c r="B22" s="45" t="s">
        <v>7</v>
      </c>
      <c r="C22" s="43"/>
      <c r="D22" s="43"/>
      <c r="E22" s="43"/>
      <c r="F22" s="43"/>
      <c r="G22" s="43"/>
      <c r="H22" s="43"/>
      <c r="I22" s="46"/>
      <c r="J22" s="47"/>
      <c r="K22" s="44">
        <f t="shared" si="2"/>
        <v>0</v>
      </c>
    </row>
    <row r="23" spans="1:11" ht="25.5">
      <c r="A23" s="41" t="s">
        <v>14</v>
      </c>
      <c r="B23" s="45" t="s">
        <v>20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6">
        <v>2</v>
      </c>
      <c r="J23" s="47">
        <v>2</v>
      </c>
      <c r="K23" s="44">
        <f t="shared" si="2"/>
        <v>4</v>
      </c>
    </row>
    <row r="24" spans="1:11" ht="15">
      <c r="A24" s="41" t="s">
        <v>15</v>
      </c>
      <c r="B24" s="45">
        <v>62.65</v>
      </c>
      <c r="C24" s="43"/>
      <c r="D24" s="43"/>
      <c r="E24" s="43"/>
      <c r="F24" s="43"/>
      <c r="G24" s="43"/>
      <c r="H24" s="43"/>
      <c r="I24" s="46"/>
      <c r="J24" s="47"/>
      <c r="K24" s="44">
        <f t="shared" si="2"/>
        <v>0</v>
      </c>
    </row>
    <row r="25" spans="1:11" ht="25.5">
      <c r="A25" s="41" t="s">
        <v>16</v>
      </c>
      <c r="B25" s="45">
        <v>68</v>
      </c>
      <c r="C25" s="43"/>
      <c r="D25" s="43"/>
      <c r="E25" s="43"/>
      <c r="F25" s="43"/>
      <c r="G25" s="43"/>
      <c r="H25" s="43"/>
      <c r="I25" s="46"/>
      <c r="J25" s="47"/>
      <c r="K25" s="44">
        <f t="shared" si="2"/>
        <v>0</v>
      </c>
    </row>
    <row r="26" spans="1:11" ht="25.5">
      <c r="A26" s="41" t="s">
        <v>17</v>
      </c>
      <c r="B26" s="45">
        <v>74.75</v>
      </c>
      <c r="C26" s="43"/>
      <c r="D26" s="43"/>
      <c r="E26" s="43"/>
      <c r="F26" s="43"/>
      <c r="G26" s="43"/>
      <c r="H26" s="43"/>
      <c r="I26" s="46"/>
      <c r="J26" s="47"/>
      <c r="K26" s="44">
        <f t="shared" si="2"/>
        <v>0</v>
      </c>
    </row>
    <row r="27" spans="1:11" ht="25.5">
      <c r="A27" s="41" t="s">
        <v>18</v>
      </c>
      <c r="B27" s="45">
        <v>77</v>
      </c>
      <c r="C27" s="43"/>
      <c r="D27" s="43"/>
      <c r="E27" s="43"/>
      <c r="F27" s="43"/>
      <c r="G27" s="43"/>
      <c r="H27" s="43"/>
      <c r="I27" s="46"/>
      <c r="J27" s="47"/>
      <c r="K27" s="44">
        <f t="shared" si="2"/>
        <v>0</v>
      </c>
    </row>
    <row r="28" spans="1:11" ht="25.5">
      <c r="A28" s="52" t="s">
        <v>19</v>
      </c>
      <c r="B28" s="53">
        <v>81.82</v>
      </c>
      <c r="C28" s="54"/>
      <c r="D28" s="54"/>
      <c r="E28" s="54"/>
      <c r="F28" s="54"/>
      <c r="G28" s="54"/>
      <c r="H28" s="54"/>
      <c r="I28" s="55"/>
      <c r="J28" s="56"/>
      <c r="K28" s="57">
        <f t="shared" si="2"/>
        <v>0</v>
      </c>
    </row>
    <row r="29" spans="1:11" ht="15">
      <c r="A29" s="48" t="s">
        <v>106</v>
      </c>
      <c r="B29" s="49" t="s">
        <v>107</v>
      </c>
      <c r="C29" s="50">
        <f>SUM(C19:C28)</f>
        <v>0</v>
      </c>
      <c r="D29" s="50">
        <f aca="true" t="shared" si="3" ref="D29:J29">SUM(D19:D28)</f>
        <v>0</v>
      </c>
      <c r="E29" s="50">
        <f t="shared" si="3"/>
        <v>0</v>
      </c>
      <c r="F29" s="50">
        <f t="shared" si="3"/>
        <v>0</v>
      </c>
      <c r="G29" s="50">
        <f t="shared" si="3"/>
        <v>0</v>
      </c>
      <c r="H29" s="50">
        <f t="shared" si="3"/>
        <v>0</v>
      </c>
      <c r="I29" s="50">
        <f t="shared" si="3"/>
        <v>2</v>
      </c>
      <c r="J29" s="51">
        <f t="shared" si="3"/>
        <v>2</v>
      </c>
      <c r="K29" s="44">
        <f>SUM(K19:K28)</f>
        <v>4</v>
      </c>
    </row>
    <row r="30" spans="1:11" ht="15">
      <c r="A30" s="499" t="s">
        <v>225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6"/>
    </row>
    <row r="31" spans="1:11" ht="38.25">
      <c r="A31" s="38" t="s">
        <v>10</v>
      </c>
      <c r="B31" s="39" t="s">
        <v>9</v>
      </c>
      <c r="C31" s="488"/>
      <c r="D31" s="489"/>
      <c r="E31" s="489"/>
      <c r="F31" s="489"/>
      <c r="G31" s="489"/>
      <c r="H31" s="489"/>
      <c r="I31" s="489"/>
      <c r="J31" s="489"/>
      <c r="K31" s="490"/>
    </row>
    <row r="32" spans="1:11" ht="15">
      <c r="A32" s="41" t="s">
        <v>5</v>
      </c>
      <c r="B32" s="42" t="s">
        <v>8</v>
      </c>
      <c r="C32" s="43"/>
      <c r="D32" s="43"/>
      <c r="E32" s="43"/>
      <c r="F32" s="43"/>
      <c r="G32" s="43"/>
      <c r="H32" s="43"/>
      <c r="I32" s="46"/>
      <c r="J32" s="47"/>
      <c r="K32" s="44">
        <f>SUM(C32:J32)</f>
        <v>0</v>
      </c>
    </row>
    <row r="33" spans="1:11" ht="15">
      <c r="A33" s="41" t="s">
        <v>11</v>
      </c>
      <c r="B33" s="45" t="s">
        <v>6</v>
      </c>
      <c r="C33" s="43"/>
      <c r="D33" s="43"/>
      <c r="E33" s="43"/>
      <c r="F33" s="43"/>
      <c r="G33" s="43"/>
      <c r="H33" s="43"/>
      <c r="I33" s="46"/>
      <c r="J33" s="47"/>
      <c r="K33" s="44">
        <f aca="true" t="shared" si="4" ref="K33:K41">SUM(C33:J33)</f>
        <v>0</v>
      </c>
    </row>
    <row r="34" spans="1:11" ht="25.5">
      <c r="A34" s="41" t="s">
        <v>12</v>
      </c>
      <c r="B34" s="45">
        <v>41.43</v>
      </c>
      <c r="C34" s="43"/>
      <c r="D34" s="43"/>
      <c r="E34" s="43"/>
      <c r="F34" s="43"/>
      <c r="G34" s="43"/>
      <c r="H34" s="43"/>
      <c r="I34" s="46"/>
      <c r="J34" s="47"/>
      <c r="K34" s="44">
        <f t="shared" si="4"/>
        <v>0</v>
      </c>
    </row>
    <row r="35" spans="1:11" ht="25.5">
      <c r="A35" s="41" t="s">
        <v>13</v>
      </c>
      <c r="B35" s="45" t="s">
        <v>7</v>
      </c>
      <c r="C35" s="43"/>
      <c r="D35" s="43"/>
      <c r="E35" s="43"/>
      <c r="F35" s="43"/>
      <c r="G35" s="43"/>
      <c r="H35" s="43"/>
      <c r="I35" s="46"/>
      <c r="J35" s="47"/>
      <c r="K35" s="44">
        <f t="shared" si="4"/>
        <v>0</v>
      </c>
    </row>
    <row r="36" spans="1:11" ht="25.5">
      <c r="A36" s="41" t="s">
        <v>14</v>
      </c>
      <c r="B36" s="45" t="s">
        <v>20</v>
      </c>
      <c r="C36" s="43"/>
      <c r="D36" s="43"/>
      <c r="E36" s="43"/>
      <c r="F36" s="43"/>
      <c r="G36" s="43"/>
      <c r="H36" s="43"/>
      <c r="I36" s="46"/>
      <c r="J36" s="47"/>
      <c r="K36" s="44">
        <f t="shared" si="4"/>
        <v>0</v>
      </c>
    </row>
    <row r="37" spans="1:11" ht="15">
      <c r="A37" s="41" t="s">
        <v>15</v>
      </c>
      <c r="B37" s="45">
        <v>62.65</v>
      </c>
      <c r="C37" s="43"/>
      <c r="D37" s="43"/>
      <c r="E37" s="43"/>
      <c r="F37" s="43"/>
      <c r="G37" s="43"/>
      <c r="H37" s="43"/>
      <c r="I37" s="46"/>
      <c r="J37" s="47"/>
      <c r="K37" s="44">
        <f t="shared" si="4"/>
        <v>0</v>
      </c>
    </row>
    <row r="38" spans="1:11" ht="25.5">
      <c r="A38" s="41" t="s">
        <v>16</v>
      </c>
      <c r="B38" s="45">
        <v>68</v>
      </c>
      <c r="C38" s="43"/>
      <c r="D38" s="43"/>
      <c r="E38" s="43"/>
      <c r="F38" s="43"/>
      <c r="G38" s="43"/>
      <c r="H38" s="43"/>
      <c r="I38" s="46"/>
      <c r="J38" s="47"/>
      <c r="K38" s="44">
        <f t="shared" si="4"/>
        <v>0</v>
      </c>
    </row>
    <row r="39" spans="1:11" ht="25.5">
      <c r="A39" s="41" t="s">
        <v>17</v>
      </c>
      <c r="B39" s="45">
        <v>74.75</v>
      </c>
      <c r="C39" s="43">
        <v>2</v>
      </c>
      <c r="D39" s="43">
        <v>2</v>
      </c>
      <c r="E39" s="43">
        <v>0</v>
      </c>
      <c r="F39" s="43">
        <v>0</v>
      </c>
      <c r="G39" s="43">
        <v>4</v>
      </c>
      <c r="H39" s="43">
        <v>3</v>
      </c>
      <c r="I39" s="46">
        <v>1</v>
      </c>
      <c r="J39" s="47">
        <v>1</v>
      </c>
      <c r="K39" s="44">
        <f t="shared" si="4"/>
        <v>13</v>
      </c>
    </row>
    <row r="40" spans="1:11" ht="25.5">
      <c r="A40" s="41" t="s">
        <v>18</v>
      </c>
      <c r="B40" s="45">
        <v>77</v>
      </c>
      <c r="C40" s="43"/>
      <c r="D40" s="43"/>
      <c r="E40" s="43"/>
      <c r="F40" s="43"/>
      <c r="G40" s="43"/>
      <c r="H40" s="43"/>
      <c r="I40" s="46"/>
      <c r="J40" s="47"/>
      <c r="K40" s="44">
        <f t="shared" si="4"/>
        <v>0</v>
      </c>
    </row>
    <row r="41" spans="1:11" ht="25.5">
      <c r="A41" s="41" t="s">
        <v>19</v>
      </c>
      <c r="B41" s="45">
        <v>81.82</v>
      </c>
      <c r="C41" s="43"/>
      <c r="D41" s="43"/>
      <c r="E41" s="43"/>
      <c r="F41" s="43"/>
      <c r="G41" s="43"/>
      <c r="H41" s="43"/>
      <c r="I41" s="46"/>
      <c r="J41" s="47"/>
      <c r="K41" s="44">
        <f t="shared" si="4"/>
        <v>0</v>
      </c>
    </row>
    <row r="42" spans="1:11" ht="15">
      <c r="A42" s="48" t="s">
        <v>106</v>
      </c>
      <c r="B42" s="49" t="s">
        <v>107</v>
      </c>
      <c r="C42" s="50">
        <f>SUM(C32:C41)</f>
        <v>2</v>
      </c>
      <c r="D42" s="50">
        <f aca="true" t="shared" si="5" ref="D42:J42">SUM(D32:D41)</f>
        <v>2</v>
      </c>
      <c r="E42" s="50">
        <f t="shared" si="5"/>
        <v>0</v>
      </c>
      <c r="F42" s="50">
        <f t="shared" si="5"/>
        <v>0</v>
      </c>
      <c r="G42" s="50">
        <f t="shared" si="5"/>
        <v>4</v>
      </c>
      <c r="H42" s="50">
        <f t="shared" si="5"/>
        <v>3</v>
      </c>
      <c r="I42" s="50">
        <f t="shared" si="5"/>
        <v>1</v>
      </c>
      <c r="J42" s="51">
        <f t="shared" si="5"/>
        <v>1</v>
      </c>
      <c r="K42" s="44">
        <f>SUM(K32:K41)</f>
        <v>13</v>
      </c>
    </row>
    <row r="43" spans="1:11" ht="15">
      <c r="A43" s="499" t="s">
        <v>226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5"/>
    </row>
    <row r="44" spans="1:11" ht="38.25">
      <c r="A44" s="38" t="s">
        <v>10</v>
      </c>
      <c r="B44" s="39" t="s">
        <v>9</v>
      </c>
      <c r="C44" s="488"/>
      <c r="D44" s="489"/>
      <c r="E44" s="489"/>
      <c r="F44" s="489"/>
      <c r="G44" s="489"/>
      <c r="H44" s="489"/>
      <c r="I44" s="489"/>
      <c r="J44" s="489"/>
      <c r="K44" s="490"/>
    </row>
    <row r="45" spans="1:11" ht="15">
      <c r="A45" s="41" t="s">
        <v>5</v>
      </c>
      <c r="B45" s="42" t="s">
        <v>8</v>
      </c>
      <c r="C45" s="43">
        <v>2</v>
      </c>
      <c r="D45" s="43">
        <v>0</v>
      </c>
      <c r="E45" s="43">
        <v>0</v>
      </c>
      <c r="F45" s="43">
        <v>0</v>
      </c>
      <c r="G45" s="43">
        <v>1</v>
      </c>
      <c r="H45" s="43">
        <v>0</v>
      </c>
      <c r="I45" s="46">
        <v>1</v>
      </c>
      <c r="J45" s="47">
        <v>1</v>
      </c>
      <c r="K45" s="44">
        <f aca="true" t="shared" si="6" ref="K45:K54">SUM(C45:J45)</f>
        <v>5</v>
      </c>
    </row>
    <row r="46" spans="1:11" ht="15">
      <c r="A46" s="41" t="s">
        <v>11</v>
      </c>
      <c r="B46" s="45" t="s">
        <v>6</v>
      </c>
      <c r="C46" s="43">
        <v>0</v>
      </c>
      <c r="D46" s="43">
        <v>0</v>
      </c>
      <c r="E46" s="43">
        <v>0</v>
      </c>
      <c r="F46" s="43">
        <v>0</v>
      </c>
      <c r="G46" s="43">
        <v>1</v>
      </c>
      <c r="H46" s="43">
        <v>0</v>
      </c>
      <c r="I46" s="46">
        <v>1</v>
      </c>
      <c r="J46" s="47">
        <v>1</v>
      </c>
      <c r="K46" s="44">
        <f t="shared" si="6"/>
        <v>3</v>
      </c>
    </row>
    <row r="47" spans="1:11" ht="25.5">
      <c r="A47" s="41" t="s">
        <v>12</v>
      </c>
      <c r="B47" s="45">
        <v>41.43</v>
      </c>
      <c r="C47" s="43"/>
      <c r="D47" s="43"/>
      <c r="E47" s="43"/>
      <c r="F47" s="43"/>
      <c r="G47" s="43"/>
      <c r="H47" s="43"/>
      <c r="I47" s="46"/>
      <c r="J47" s="47"/>
      <c r="K47" s="44">
        <f t="shared" si="6"/>
        <v>0</v>
      </c>
    </row>
    <row r="48" spans="1:11" ht="25.5">
      <c r="A48" s="41" t="s">
        <v>13</v>
      </c>
      <c r="B48" s="45" t="s">
        <v>7</v>
      </c>
      <c r="C48" s="43"/>
      <c r="D48" s="43"/>
      <c r="E48" s="43"/>
      <c r="F48" s="43"/>
      <c r="G48" s="43"/>
      <c r="H48" s="43"/>
      <c r="I48" s="46"/>
      <c r="J48" s="47"/>
      <c r="K48" s="44">
        <f t="shared" si="6"/>
        <v>0</v>
      </c>
    </row>
    <row r="49" spans="1:11" ht="25.5">
      <c r="A49" s="41" t="s">
        <v>14</v>
      </c>
      <c r="B49" s="45" t="s">
        <v>20</v>
      </c>
      <c r="C49" s="43"/>
      <c r="D49" s="43"/>
      <c r="E49" s="43"/>
      <c r="F49" s="43"/>
      <c r="G49" s="43"/>
      <c r="H49" s="43"/>
      <c r="I49" s="46"/>
      <c r="J49" s="47"/>
      <c r="K49" s="44">
        <f t="shared" si="6"/>
        <v>0</v>
      </c>
    </row>
    <row r="50" spans="1:11" ht="15">
      <c r="A50" s="41" t="s">
        <v>15</v>
      </c>
      <c r="B50" s="45">
        <v>62.65</v>
      </c>
      <c r="C50" s="43"/>
      <c r="D50" s="43"/>
      <c r="E50" s="43"/>
      <c r="F50" s="43"/>
      <c r="G50" s="43"/>
      <c r="H50" s="43"/>
      <c r="I50" s="46"/>
      <c r="J50" s="47"/>
      <c r="K50" s="44">
        <f t="shared" si="6"/>
        <v>0</v>
      </c>
    </row>
    <row r="51" spans="1:11" ht="25.5">
      <c r="A51" s="41" t="s">
        <v>16</v>
      </c>
      <c r="B51" s="45">
        <v>68</v>
      </c>
      <c r="C51" s="43"/>
      <c r="D51" s="43"/>
      <c r="E51" s="43"/>
      <c r="F51" s="43"/>
      <c r="G51" s="43"/>
      <c r="H51" s="43"/>
      <c r="I51" s="46"/>
      <c r="J51" s="47"/>
      <c r="K51" s="44">
        <f t="shared" si="6"/>
        <v>0</v>
      </c>
    </row>
    <row r="52" spans="1:11" ht="25.5">
      <c r="A52" s="41" t="s">
        <v>17</v>
      </c>
      <c r="B52" s="45">
        <v>74.75</v>
      </c>
      <c r="C52" s="43"/>
      <c r="D52" s="43"/>
      <c r="E52" s="43"/>
      <c r="F52" s="43"/>
      <c r="G52" s="43"/>
      <c r="H52" s="43"/>
      <c r="I52" s="46"/>
      <c r="J52" s="47"/>
      <c r="K52" s="44">
        <f t="shared" si="6"/>
        <v>0</v>
      </c>
    </row>
    <row r="53" spans="1:11" ht="25.5">
      <c r="A53" s="41" t="s">
        <v>18</v>
      </c>
      <c r="B53" s="45">
        <v>77</v>
      </c>
      <c r="C53" s="43"/>
      <c r="D53" s="43"/>
      <c r="E53" s="43"/>
      <c r="F53" s="43"/>
      <c r="G53" s="43"/>
      <c r="H53" s="43"/>
      <c r="I53" s="46"/>
      <c r="J53" s="47"/>
      <c r="K53" s="44">
        <f t="shared" si="6"/>
        <v>0</v>
      </c>
    </row>
    <row r="54" spans="1:11" ht="25.5">
      <c r="A54" s="52" t="s">
        <v>19</v>
      </c>
      <c r="B54" s="53">
        <v>81.82</v>
      </c>
      <c r="C54" s="54"/>
      <c r="D54" s="54"/>
      <c r="E54" s="54"/>
      <c r="F54" s="54"/>
      <c r="G54" s="54"/>
      <c r="H54" s="54"/>
      <c r="I54" s="55"/>
      <c r="J54" s="56"/>
      <c r="K54" s="57">
        <f t="shared" si="6"/>
        <v>0</v>
      </c>
    </row>
    <row r="55" spans="1:11" ht="15">
      <c r="A55" s="58" t="s">
        <v>106</v>
      </c>
      <c r="B55" s="59" t="s">
        <v>107</v>
      </c>
      <c r="C55" s="50">
        <f>SUM(C45:C54)</f>
        <v>2</v>
      </c>
      <c r="D55" s="60">
        <f aca="true" t="shared" si="7" ref="D55:J55">SUM(D45:D54)</f>
        <v>0</v>
      </c>
      <c r="E55" s="60">
        <f t="shared" si="7"/>
        <v>0</v>
      </c>
      <c r="F55" s="60">
        <f t="shared" si="7"/>
        <v>0</v>
      </c>
      <c r="G55" s="60">
        <f t="shared" si="7"/>
        <v>2</v>
      </c>
      <c r="H55" s="60">
        <f t="shared" si="7"/>
        <v>0</v>
      </c>
      <c r="I55" s="60">
        <f t="shared" si="7"/>
        <v>2</v>
      </c>
      <c r="J55" s="61">
        <f t="shared" si="7"/>
        <v>2</v>
      </c>
      <c r="K55" s="57">
        <f>SUM(K45:K54)</f>
        <v>8</v>
      </c>
    </row>
    <row r="56" spans="1:11" ht="15">
      <c r="A56" s="499" t="s">
        <v>229</v>
      </c>
      <c r="B56" s="504"/>
      <c r="C56" s="504"/>
      <c r="D56" s="504"/>
      <c r="E56" s="504"/>
      <c r="F56" s="504"/>
      <c r="G56" s="504"/>
      <c r="H56" s="504"/>
      <c r="I56" s="504"/>
      <c r="J56" s="504"/>
      <c r="K56" s="505"/>
    </row>
    <row r="57" spans="1:11" ht="27.75" customHeight="1">
      <c r="A57" s="38" t="s">
        <v>10</v>
      </c>
      <c r="B57" s="39" t="s">
        <v>9</v>
      </c>
      <c r="C57" s="488"/>
      <c r="D57" s="489"/>
      <c r="E57" s="489"/>
      <c r="F57" s="489"/>
      <c r="G57" s="489"/>
      <c r="H57" s="489"/>
      <c r="I57" s="489"/>
      <c r="J57" s="489"/>
      <c r="K57" s="490"/>
    </row>
    <row r="58" spans="1:11" ht="15">
      <c r="A58" s="41" t="s">
        <v>5</v>
      </c>
      <c r="B58" s="42" t="s">
        <v>8</v>
      </c>
      <c r="C58" s="43">
        <f>C6+C19+C32+C45</f>
        <v>2</v>
      </c>
      <c r="D58" s="43">
        <f aca="true" t="shared" si="8" ref="D58:J58">D6+D19+D32+D45</f>
        <v>0</v>
      </c>
      <c r="E58" s="43">
        <f t="shared" si="8"/>
        <v>0</v>
      </c>
      <c r="F58" s="43">
        <f t="shared" si="8"/>
        <v>0</v>
      </c>
      <c r="G58" s="43">
        <f t="shared" si="8"/>
        <v>1</v>
      </c>
      <c r="H58" s="43">
        <f t="shared" si="8"/>
        <v>0</v>
      </c>
      <c r="I58" s="43">
        <f t="shared" si="8"/>
        <v>1</v>
      </c>
      <c r="J58" s="43">
        <f t="shared" si="8"/>
        <v>1</v>
      </c>
      <c r="K58" s="44">
        <f>SUM(C58:J58)</f>
        <v>5</v>
      </c>
    </row>
    <row r="59" spans="1:11" ht="15">
      <c r="A59" s="41" t="s">
        <v>11</v>
      </c>
      <c r="B59" s="45" t="s">
        <v>6</v>
      </c>
      <c r="C59" s="43">
        <f aca="true" t="shared" si="9" ref="C59:J67">C7+C20+C33+C46</f>
        <v>0</v>
      </c>
      <c r="D59" s="43">
        <f t="shared" si="9"/>
        <v>0</v>
      </c>
      <c r="E59" s="43">
        <f t="shared" si="9"/>
        <v>0</v>
      </c>
      <c r="F59" s="43">
        <f t="shared" si="9"/>
        <v>0</v>
      </c>
      <c r="G59" s="43">
        <f t="shared" si="9"/>
        <v>1</v>
      </c>
      <c r="H59" s="43">
        <f t="shared" si="9"/>
        <v>0</v>
      </c>
      <c r="I59" s="43">
        <f t="shared" si="9"/>
        <v>1</v>
      </c>
      <c r="J59" s="43">
        <f t="shared" si="9"/>
        <v>1</v>
      </c>
      <c r="K59" s="44">
        <f aca="true" t="shared" si="10" ref="K59:K67">SUM(C59:J59)</f>
        <v>3</v>
      </c>
    </row>
    <row r="60" spans="1:11" ht="25.5">
      <c r="A60" s="41" t="s">
        <v>12</v>
      </c>
      <c r="B60" s="45">
        <v>41.43</v>
      </c>
      <c r="C60" s="43">
        <f t="shared" si="9"/>
        <v>0</v>
      </c>
      <c r="D60" s="43">
        <f t="shared" si="9"/>
        <v>0</v>
      </c>
      <c r="E60" s="43">
        <f t="shared" si="9"/>
        <v>0</v>
      </c>
      <c r="F60" s="43">
        <f t="shared" si="9"/>
        <v>0</v>
      </c>
      <c r="G60" s="43">
        <f t="shared" si="9"/>
        <v>0</v>
      </c>
      <c r="H60" s="43">
        <f t="shared" si="9"/>
        <v>0</v>
      </c>
      <c r="I60" s="43">
        <f t="shared" si="9"/>
        <v>0</v>
      </c>
      <c r="J60" s="43">
        <f t="shared" si="9"/>
        <v>0</v>
      </c>
      <c r="K60" s="44">
        <f t="shared" si="10"/>
        <v>0</v>
      </c>
    </row>
    <row r="61" spans="1:11" ht="25.5">
      <c r="A61" s="41" t="s">
        <v>13</v>
      </c>
      <c r="B61" s="45" t="s">
        <v>7</v>
      </c>
      <c r="C61" s="43">
        <f t="shared" si="9"/>
        <v>0</v>
      </c>
      <c r="D61" s="43">
        <f t="shared" si="9"/>
        <v>0</v>
      </c>
      <c r="E61" s="43">
        <f t="shared" si="9"/>
        <v>0</v>
      </c>
      <c r="F61" s="43">
        <f t="shared" si="9"/>
        <v>0</v>
      </c>
      <c r="G61" s="43">
        <f t="shared" si="9"/>
        <v>0</v>
      </c>
      <c r="H61" s="43">
        <f t="shared" si="9"/>
        <v>0</v>
      </c>
      <c r="I61" s="43">
        <f t="shared" si="9"/>
        <v>0</v>
      </c>
      <c r="J61" s="43">
        <f t="shared" si="9"/>
        <v>0</v>
      </c>
      <c r="K61" s="44">
        <f t="shared" si="10"/>
        <v>0</v>
      </c>
    </row>
    <row r="62" spans="1:11" ht="25.5">
      <c r="A62" s="41" t="s">
        <v>14</v>
      </c>
      <c r="B62" s="45" t="s">
        <v>20</v>
      </c>
      <c r="C62" s="43">
        <f t="shared" si="9"/>
        <v>0</v>
      </c>
      <c r="D62" s="43">
        <f t="shared" si="9"/>
        <v>0</v>
      </c>
      <c r="E62" s="43">
        <f t="shared" si="9"/>
        <v>0</v>
      </c>
      <c r="F62" s="43">
        <f t="shared" si="9"/>
        <v>0</v>
      </c>
      <c r="G62" s="43">
        <f t="shared" si="9"/>
        <v>0</v>
      </c>
      <c r="H62" s="43">
        <f t="shared" si="9"/>
        <v>0</v>
      </c>
      <c r="I62" s="43">
        <f t="shared" si="9"/>
        <v>2</v>
      </c>
      <c r="J62" s="43">
        <f t="shared" si="9"/>
        <v>2</v>
      </c>
      <c r="K62" s="44">
        <f t="shared" si="10"/>
        <v>4</v>
      </c>
    </row>
    <row r="63" spans="1:11" ht="15">
      <c r="A63" s="41" t="s">
        <v>15</v>
      </c>
      <c r="B63" s="45">
        <v>62.65</v>
      </c>
      <c r="C63" s="43">
        <f t="shared" si="9"/>
        <v>0</v>
      </c>
      <c r="D63" s="43">
        <f t="shared" si="9"/>
        <v>0</v>
      </c>
      <c r="E63" s="43">
        <f t="shared" si="9"/>
        <v>0</v>
      </c>
      <c r="F63" s="43">
        <f t="shared" si="9"/>
        <v>0</v>
      </c>
      <c r="G63" s="43">
        <f t="shared" si="9"/>
        <v>0</v>
      </c>
      <c r="H63" s="43">
        <f t="shared" si="9"/>
        <v>0</v>
      </c>
      <c r="I63" s="43">
        <f t="shared" si="9"/>
        <v>0</v>
      </c>
      <c r="J63" s="43">
        <f t="shared" si="9"/>
        <v>0</v>
      </c>
      <c r="K63" s="44">
        <f t="shared" si="10"/>
        <v>0</v>
      </c>
    </row>
    <row r="64" spans="1:11" ht="25.5">
      <c r="A64" s="41" t="s">
        <v>16</v>
      </c>
      <c r="B64" s="45">
        <v>68</v>
      </c>
      <c r="C64" s="43">
        <f t="shared" si="9"/>
        <v>0</v>
      </c>
      <c r="D64" s="43">
        <f t="shared" si="9"/>
        <v>0</v>
      </c>
      <c r="E64" s="43">
        <f t="shared" si="9"/>
        <v>0</v>
      </c>
      <c r="F64" s="43">
        <f t="shared" si="9"/>
        <v>0</v>
      </c>
      <c r="G64" s="43">
        <f t="shared" si="9"/>
        <v>0</v>
      </c>
      <c r="H64" s="43">
        <f t="shared" si="9"/>
        <v>0</v>
      </c>
      <c r="I64" s="43">
        <f t="shared" si="9"/>
        <v>0</v>
      </c>
      <c r="J64" s="43">
        <f t="shared" si="9"/>
        <v>0</v>
      </c>
      <c r="K64" s="44">
        <f t="shared" si="10"/>
        <v>0</v>
      </c>
    </row>
    <row r="65" spans="1:11" ht="25.5">
      <c r="A65" s="41" t="s">
        <v>17</v>
      </c>
      <c r="B65" s="45">
        <v>74.75</v>
      </c>
      <c r="C65" s="43">
        <f t="shared" si="9"/>
        <v>2</v>
      </c>
      <c r="D65" s="43">
        <f t="shared" si="9"/>
        <v>2</v>
      </c>
      <c r="E65" s="43">
        <f t="shared" si="9"/>
        <v>0</v>
      </c>
      <c r="F65" s="43">
        <f t="shared" si="9"/>
        <v>0</v>
      </c>
      <c r="G65" s="43">
        <f t="shared" si="9"/>
        <v>4</v>
      </c>
      <c r="H65" s="43">
        <f t="shared" si="9"/>
        <v>3</v>
      </c>
      <c r="I65" s="43">
        <f t="shared" si="9"/>
        <v>1</v>
      </c>
      <c r="J65" s="43">
        <f t="shared" si="9"/>
        <v>1</v>
      </c>
      <c r="K65" s="44">
        <f t="shared" si="10"/>
        <v>13</v>
      </c>
    </row>
    <row r="66" spans="1:11" ht="25.5">
      <c r="A66" s="41" t="s">
        <v>18</v>
      </c>
      <c r="B66" s="45">
        <v>77</v>
      </c>
      <c r="C66" s="43">
        <f t="shared" si="9"/>
        <v>0</v>
      </c>
      <c r="D66" s="43">
        <f t="shared" si="9"/>
        <v>0</v>
      </c>
      <c r="E66" s="43">
        <f t="shared" si="9"/>
        <v>0</v>
      </c>
      <c r="F66" s="43">
        <f t="shared" si="9"/>
        <v>0</v>
      </c>
      <c r="G66" s="43">
        <f t="shared" si="9"/>
        <v>0</v>
      </c>
      <c r="H66" s="43">
        <f t="shared" si="9"/>
        <v>0</v>
      </c>
      <c r="I66" s="43">
        <f t="shared" si="9"/>
        <v>0</v>
      </c>
      <c r="J66" s="43">
        <f t="shared" si="9"/>
        <v>0</v>
      </c>
      <c r="K66" s="44">
        <f t="shared" si="10"/>
        <v>0</v>
      </c>
    </row>
    <row r="67" spans="1:11" ht="26.25" thickBot="1">
      <c r="A67" s="52" t="s">
        <v>19</v>
      </c>
      <c r="B67" s="53">
        <v>81.82</v>
      </c>
      <c r="C67" s="43">
        <f t="shared" si="9"/>
        <v>0</v>
      </c>
      <c r="D67" s="43">
        <f t="shared" si="9"/>
        <v>0</v>
      </c>
      <c r="E67" s="43">
        <f t="shared" si="9"/>
        <v>0</v>
      </c>
      <c r="F67" s="43">
        <f t="shared" si="9"/>
        <v>0</v>
      </c>
      <c r="G67" s="43">
        <f t="shared" si="9"/>
        <v>1</v>
      </c>
      <c r="H67" s="43">
        <f t="shared" si="9"/>
        <v>0</v>
      </c>
      <c r="I67" s="43">
        <f t="shared" si="9"/>
        <v>0</v>
      </c>
      <c r="J67" s="43">
        <f t="shared" si="9"/>
        <v>0</v>
      </c>
      <c r="K67" s="57">
        <f t="shared" si="10"/>
        <v>1</v>
      </c>
    </row>
    <row r="68" spans="1:11" ht="13.5" thickBot="1">
      <c r="A68" s="64" t="s">
        <v>376</v>
      </c>
      <c r="B68" s="65" t="s">
        <v>107</v>
      </c>
      <c r="C68" s="66">
        <f aca="true" t="shared" si="11" ref="C68:K68">SUM(C58:C67)</f>
        <v>4</v>
      </c>
      <c r="D68" s="66">
        <f t="shared" si="11"/>
        <v>2</v>
      </c>
      <c r="E68" s="66">
        <f t="shared" si="11"/>
        <v>0</v>
      </c>
      <c r="F68" s="66">
        <f t="shared" si="11"/>
        <v>0</v>
      </c>
      <c r="G68" s="66">
        <f t="shared" si="11"/>
        <v>7</v>
      </c>
      <c r="H68" s="66">
        <f t="shared" si="11"/>
        <v>3</v>
      </c>
      <c r="I68" s="66">
        <f t="shared" si="11"/>
        <v>5</v>
      </c>
      <c r="J68" s="66">
        <f t="shared" si="11"/>
        <v>5</v>
      </c>
      <c r="K68" s="67">
        <f t="shared" si="11"/>
        <v>26</v>
      </c>
    </row>
  </sheetData>
  <mergeCells count="17">
    <mergeCell ref="C44:K44"/>
    <mergeCell ref="C57:K57"/>
    <mergeCell ref="C31:K31"/>
    <mergeCell ref="A43:K43"/>
    <mergeCell ref="A56:K56"/>
    <mergeCell ref="A30:K30"/>
    <mergeCell ref="C5:K5"/>
    <mergeCell ref="C18:K18"/>
    <mergeCell ref="A1:K1"/>
    <mergeCell ref="C2:D2"/>
    <mergeCell ref="E2:F2"/>
    <mergeCell ref="G2:H2"/>
    <mergeCell ref="I2:J2"/>
    <mergeCell ref="A4:K4"/>
    <mergeCell ref="A17:K17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70" useFirstPageNumber="1" fitToHeight="0" fitToWidth="1" horizontalDpi="600" verticalDpi="600" orientation="portrait" paperSize="9" scale="81" r:id="rId1"/>
  <headerFooter>
    <oddFooter>&amp;C&amp;P</oddFooter>
  </headerFooter>
  <rowBreaks count="1" manualBreakCount="1">
    <brk id="4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 topLeftCell="A1">
      <selection activeCell="E26" sqref="E26"/>
    </sheetView>
  </sheetViews>
  <sheetFormatPr defaultColWidth="9.140625" defaultRowHeight="15"/>
  <cols>
    <col min="1" max="1" width="35.28125" style="40" customWidth="1"/>
    <col min="2" max="2" width="10.57421875" style="62" customWidth="1"/>
    <col min="3" max="3" width="11.421875" style="28" customWidth="1"/>
    <col min="4" max="4" width="12.00390625" style="28" customWidth="1"/>
    <col min="5" max="5" width="24.00390625" style="28" customWidth="1"/>
    <col min="6" max="16384" width="9.140625" style="1" customWidth="1"/>
  </cols>
  <sheetData>
    <row r="1" spans="1:5" ht="41.25" customHeight="1">
      <c r="A1" s="617" t="s">
        <v>181</v>
      </c>
      <c r="B1" s="608"/>
      <c r="C1" s="608"/>
      <c r="D1" s="608"/>
      <c r="E1" s="609"/>
    </row>
    <row r="2" spans="1:5" s="5" customFormat="1" ht="29.25" customHeight="1">
      <c r="A2" s="484" t="s">
        <v>228</v>
      </c>
      <c r="B2" s="618" t="s">
        <v>117</v>
      </c>
      <c r="C2" s="618"/>
      <c r="D2" s="84"/>
      <c r="E2" s="619" t="s">
        <v>4</v>
      </c>
    </row>
    <row r="3" spans="1:5" s="5" customFormat="1" ht="41.25" customHeight="1">
      <c r="A3" s="620"/>
      <c r="B3" s="84" t="s">
        <v>4</v>
      </c>
      <c r="C3" s="84" t="s">
        <v>66</v>
      </c>
      <c r="D3" s="84" t="s">
        <v>64</v>
      </c>
      <c r="E3" s="619"/>
    </row>
    <row r="4" spans="1:5" ht="12.75" customHeight="1">
      <c r="A4" s="41" t="s">
        <v>404</v>
      </c>
      <c r="B4" s="320" t="s">
        <v>360</v>
      </c>
      <c r="C4" s="321">
        <v>2</v>
      </c>
      <c r="D4" s="321">
        <v>0</v>
      </c>
      <c r="E4" s="322" t="s">
        <v>360</v>
      </c>
    </row>
    <row r="5" spans="1:5" ht="12.75" customHeight="1">
      <c r="A5" s="41" t="s">
        <v>403</v>
      </c>
      <c r="B5" s="114">
        <v>3</v>
      </c>
      <c r="C5" s="321">
        <v>3</v>
      </c>
      <c r="D5" s="321">
        <v>0</v>
      </c>
      <c r="E5" s="322" t="s">
        <v>361</v>
      </c>
    </row>
    <row r="6" spans="1:5" ht="15">
      <c r="A6" s="41" t="s">
        <v>402</v>
      </c>
      <c r="B6" s="114">
        <v>0</v>
      </c>
      <c r="C6" s="321">
        <v>0</v>
      </c>
      <c r="D6" s="321">
        <v>0</v>
      </c>
      <c r="E6" s="322">
        <f aca="true" t="shared" si="0" ref="E6:E8">SUM(B6,D6)</f>
        <v>0</v>
      </c>
    </row>
    <row r="7" spans="1:5" ht="25.5">
      <c r="A7" s="41" t="s">
        <v>401</v>
      </c>
      <c r="B7" s="114">
        <v>3</v>
      </c>
      <c r="C7" s="321">
        <v>3</v>
      </c>
      <c r="D7" s="321">
        <v>0</v>
      </c>
      <c r="E7" s="322">
        <f t="shared" si="0"/>
        <v>3</v>
      </c>
    </row>
    <row r="8" spans="1:5" ht="25.5">
      <c r="A8" s="41" t="s">
        <v>400</v>
      </c>
      <c r="B8" s="114">
        <v>0</v>
      </c>
      <c r="C8" s="321">
        <v>0</v>
      </c>
      <c r="D8" s="321">
        <v>0</v>
      </c>
      <c r="E8" s="322">
        <f t="shared" si="0"/>
        <v>0</v>
      </c>
    </row>
    <row r="9" spans="1:5" ht="13.5" thickBot="1">
      <c r="A9" s="213" t="s">
        <v>399</v>
      </c>
      <c r="B9" s="325">
        <v>5288420</v>
      </c>
      <c r="C9" s="325">
        <v>5288420</v>
      </c>
      <c r="D9" s="323">
        <v>0</v>
      </c>
      <c r="E9" s="324" t="s">
        <v>405</v>
      </c>
    </row>
    <row r="10" spans="1:5" ht="15">
      <c r="A10" s="316"/>
      <c r="B10" s="317"/>
      <c r="C10" s="318"/>
      <c r="D10" s="318"/>
      <c r="E10" s="318"/>
    </row>
    <row r="11" spans="1:5" ht="15">
      <c r="A11" s="576"/>
      <c r="B11" s="576"/>
      <c r="C11" s="576"/>
      <c r="D11" s="576"/>
      <c r="E11" s="576"/>
    </row>
  </sheetData>
  <mergeCells count="5">
    <mergeCell ref="A1:E1"/>
    <mergeCell ref="B2:C2"/>
    <mergeCell ref="E2:E3"/>
    <mergeCell ref="A11:E11"/>
    <mergeCell ref="A2:A3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Width="0" fitToHeight="1" horizontalDpi="600" verticalDpi="600" orientation="landscape" paperSize="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 topLeftCell="A1">
      <selection activeCell="N8" sqref="N8"/>
    </sheetView>
  </sheetViews>
  <sheetFormatPr defaultColWidth="9.140625" defaultRowHeight="15"/>
  <cols>
    <col min="1" max="1" width="44.00390625" style="40" customWidth="1"/>
    <col min="2" max="2" width="13.00390625" style="327" bestFit="1" customWidth="1"/>
    <col min="3" max="3" width="13.00390625" style="327" customWidth="1"/>
    <col min="4" max="4" width="11.28125" style="327" customWidth="1"/>
    <col min="5" max="8" width="15.421875" style="327" customWidth="1"/>
    <col min="9" max="9" width="9.140625" style="328" customWidth="1"/>
    <col min="10" max="16384" width="9.140625" style="1" customWidth="1"/>
  </cols>
  <sheetData>
    <row r="1" spans="1:10" ht="50.1" customHeight="1">
      <c r="A1" s="611" t="s">
        <v>182</v>
      </c>
      <c r="B1" s="611"/>
      <c r="C1" s="611"/>
      <c r="D1" s="611"/>
      <c r="E1" s="611"/>
      <c r="F1" s="611"/>
      <c r="G1" s="611"/>
      <c r="H1" s="611"/>
      <c r="I1" s="611"/>
      <c r="J1" s="16"/>
    </row>
    <row r="2" spans="1:9" s="6" customFormat="1" ht="38.25" customHeight="1">
      <c r="A2" s="450" t="s">
        <v>229</v>
      </c>
      <c r="B2" s="615" t="s">
        <v>403</v>
      </c>
      <c r="C2" s="615"/>
      <c r="D2" s="615" t="s">
        <v>402</v>
      </c>
      <c r="E2" s="615" t="s">
        <v>407</v>
      </c>
      <c r="F2" s="615" t="s">
        <v>408</v>
      </c>
      <c r="G2" s="615" t="s">
        <v>409</v>
      </c>
      <c r="H2" s="615" t="s">
        <v>410</v>
      </c>
      <c r="I2" s="621" t="s">
        <v>109</v>
      </c>
    </row>
    <row r="3" spans="1:9" s="6" customFormat="1" ht="38.25" customHeight="1">
      <c r="A3" s="437" t="s">
        <v>86</v>
      </c>
      <c r="B3" s="306" t="s">
        <v>87</v>
      </c>
      <c r="C3" s="306" t="s">
        <v>406</v>
      </c>
      <c r="D3" s="615"/>
      <c r="E3" s="615"/>
      <c r="F3" s="615"/>
      <c r="G3" s="615"/>
      <c r="H3" s="615"/>
      <c r="I3" s="621"/>
    </row>
    <row r="4" spans="1:9" s="6" customFormat="1" ht="15">
      <c r="A4" s="86" t="s">
        <v>127</v>
      </c>
      <c r="B4" s="306">
        <v>8</v>
      </c>
      <c r="C4" s="306"/>
      <c r="D4" s="306"/>
      <c r="E4" s="306"/>
      <c r="F4" s="306"/>
      <c r="G4" s="306"/>
      <c r="H4" s="306"/>
      <c r="I4" s="348">
        <f aca="true" t="shared" si="0" ref="I4:I12">SUM(B4,D4:H4)</f>
        <v>8</v>
      </c>
    </row>
    <row r="5" spans="1:9" s="6" customFormat="1" ht="15">
      <c r="A5" s="86" t="s">
        <v>128</v>
      </c>
      <c r="B5" s="306">
        <v>8</v>
      </c>
      <c r="C5" s="306"/>
      <c r="D5" s="306"/>
      <c r="E5" s="306">
        <v>2</v>
      </c>
      <c r="F5" s="306"/>
      <c r="G5" s="306"/>
      <c r="H5" s="306"/>
      <c r="I5" s="348">
        <f t="shared" si="0"/>
        <v>10</v>
      </c>
    </row>
    <row r="6" spans="1:9" s="6" customFormat="1" ht="15">
      <c r="A6" s="86" t="s">
        <v>129</v>
      </c>
      <c r="B6" s="306">
        <v>2</v>
      </c>
      <c r="C6" s="306"/>
      <c r="D6" s="306">
        <v>1</v>
      </c>
      <c r="E6" s="306">
        <v>4</v>
      </c>
      <c r="F6" s="306"/>
      <c r="G6" s="306"/>
      <c r="H6" s="306"/>
      <c r="I6" s="348">
        <f t="shared" si="0"/>
        <v>7</v>
      </c>
    </row>
    <row r="7" spans="1:9" s="6" customFormat="1" ht="15">
      <c r="A7" s="86" t="s">
        <v>130</v>
      </c>
      <c r="B7" s="306">
        <v>5</v>
      </c>
      <c r="C7" s="306"/>
      <c r="D7" s="306"/>
      <c r="E7" s="306">
        <v>2</v>
      </c>
      <c r="F7" s="306"/>
      <c r="G7" s="306"/>
      <c r="H7" s="306"/>
      <c r="I7" s="348">
        <f t="shared" si="0"/>
        <v>7</v>
      </c>
    </row>
    <row r="8" spans="1:9" s="6" customFormat="1" ht="15">
      <c r="A8" s="86" t="s">
        <v>159</v>
      </c>
      <c r="B8" s="306">
        <v>1</v>
      </c>
      <c r="C8" s="306"/>
      <c r="D8" s="306"/>
      <c r="E8" s="306"/>
      <c r="F8" s="306"/>
      <c r="G8" s="306"/>
      <c r="H8" s="306"/>
      <c r="I8" s="348">
        <f t="shared" si="0"/>
        <v>1</v>
      </c>
    </row>
    <row r="9" spans="1:9" s="6" customFormat="1" ht="15">
      <c r="A9" s="86" t="s">
        <v>131</v>
      </c>
      <c r="B9" s="306"/>
      <c r="C9" s="306"/>
      <c r="D9" s="306"/>
      <c r="E9" s="306">
        <v>3</v>
      </c>
      <c r="F9" s="306"/>
      <c r="G9" s="306"/>
      <c r="H9" s="306"/>
      <c r="I9" s="348">
        <f t="shared" si="0"/>
        <v>3</v>
      </c>
    </row>
    <row r="10" spans="1:9" s="6" customFormat="1" ht="15">
      <c r="A10" s="86" t="s">
        <v>132</v>
      </c>
      <c r="B10" s="306">
        <v>7</v>
      </c>
      <c r="C10" s="306"/>
      <c r="D10" s="306">
        <v>2</v>
      </c>
      <c r="E10" s="306"/>
      <c r="F10" s="306"/>
      <c r="G10" s="306"/>
      <c r="H10" s="306"/>
      <c r="I10" s="348">
        <f t="shared" si="0"/>
        <v>9</v>
      </c>
    </row>
    <row r="11" spans="1:9" s="6" customFormat="1" ht="15">
      <c r="A11" s="86" t="s">
        <v>133</v>
      </c>
      <c r="B11" s="306">
        <v>2</v>
      </c>
      <c r="C11" s="306"/>
      <c r="D11" s="306">
        <v>9</v>
      </c>
      <c r="E11" s="306"/>
      <c r="F11" s="306"/>
      <c r="G11" s="306">
        <v>2</v>
      </c>
      <c r="H11" s="306"/>
      <c r="I11" s="348">
        <f t="shared" si="0"/>
        <v>13</v>
      </c>
    </row>
    <row r="12" spans="1:9" s="6" customFormat="1" ht="15">
      <c r="A12" s="86" t="s">
        <v>134</v>
      </c>
      <c r="B12" s="306">
        <v>3</v>
      </c>
      <c r="C12" s="306"/>
      <c r="D12" s="306">
        <v>7</v>
      </c>
      <c r="E12" s="306">
        <v>2</v>
      </c>
      <c r="F12" s="306"/>
      <c r="G12" s="306">
        <v>1</v>
      </c>
      <c r="H12" s="306"/>
      <c r="I12" s="348">
        <f t="shared" si="0"/>
        <v>13</v>
      </c>
    </row>
    <row r="13" spans="1:9" s="6" customFormat="1" ht="15">
      <c r="A13" s="86" t="s">
        <v>135</v>
      </c>
      <c r="B13" s="306">
        <v>1</v>
      </c>
      <c r="C13" s="306"/>
      <c r="D13" s="306">
        <v>1</v>
      </c>
      <c r="E13" s="306">
        <v>6</v>
      </c>
      <c r="F13" s="306"/>
      <c r="G13" s="306"/>
      <c r="H13" s="306"/>
      <c r="I13" s="348">
        <f aca="true" t="shared" si="1" ref="I13:I21">SUM(B13,D13:H13)</f>
        <v>8</v>
      </c>
    </row>
    <row r="14" spans="1:9" s="6" customFormat="1" ht="15">
      <c r="A14" s="86" t="s">
        <v>136</v>
      </c>
      <c r="B14" s="306">
        <v>1</v>
      </c>
      <c r="C14" s="306"/>
      <c r="D14" s="306"/>
      <c r="E14" s="306"/>
      <c r="F14" s="306"/>
      <c r="G14" s="306"/>
      <c r="H14" s="306"/>
      <c r="I14" s="348">
        <f t="shared" si="1"/>
        <v>1</v>
      </c>
    </row>
    <row r="15" spans="1:9" s="6" customFormat="1" ht="15">
      <c r="A15" s="86" t="s">
        <v>137</v>
      </c>
      <c r="B15" s="306"/>
      <c r="C15" s="306"/>
      <c r="D15" s="306"/>
      <c r="E15" s="306"/>
      <c r="F15" s="306"/>
      <c r="G15" s="306">
        <v>1</v>
      </c>
      <c r="H15" s="306"/>
      <c r="I15" s="348">
        <f t="shared" si="1"/>
        <v>1</v>
      </c>
    </row>
    <row r="16" spans="1:9" s="6" customFormat="1" ht="15">
      <c r="A16" s="86" t="s">
        <v>138</v>
      </c>
      <c r="B16" s="306">
        <v>11</v>
      </c>
      <c r="C16" s="306"/>
      <c r="D16" s="306">
        <v>5</v>
      </c>
      <c r="E16" s="306">
        <v>8</v>
      </c>
      <c r="F16" s="306"/>
      <c r="G16" s="306">
        <v>1</v>
      </c>
      <c r="H16" s="306"/>
      <c r="I16" s="348">
        <f t="shared" si="1"/>
        <v>25</v>
      </c>
    </row>
    <row r="17" spans="1:9" s="6" customFormat="1" ht="15">
      <c r="A17" s="86" t="s">
        <v>140</v>
      </c>
      <c r="B17" s="306">
        <v>2</v>
      </c>
      <c r="C17" s="306"/>
      <c r="D17" s="306">
        <v>13</v>
      </c>
      <c r="E17" s="306">
        <v>5</v>
      </c>
      <c r="F17" s="306">
        <v>3</v>
      </c>
      <c r="G17" s="306"/>
      <c r="H17" s="306"/>
      <c r="I17" s="348">
        <f t="shared" si="1"/>
        <v>23</v>
      </c>
    </row>
    <row r="18" spans="1:9" s="6" customFormat="1" ht="15">
      <c r="A18" s="86" t="s">
        <v>141</v>
      </c>
      <c r="B18" s="306">
        <v>2</v>
      </c>
      <c r="C18" s="306"/>
      <c r="D18" s="306">
        <v>8</v>
      </c>
      <c r="E18" s="306">
        <v>4</v>
      </c>
      <c r="F18" s="306"/>
      <c r="G18" s="306"/>
      <c r="H18" s="306"/>
      <c r="I18" s="348">
        <f t="shared" si="1"/>
        <v>14</v>
      </c>
    </row>
    <row r="19" spans="1:9" s="6" customFormat="1" ht="15">
      <c r="A19" s="86" t="s">
        <v>142</v>
      </c>
      <c r="B19" s="306"/>
      <c r="C19" s="306"/>
      <c r="D19" s="306"/>
      <c r="E19" s="306"/>
      <c r="F19" s="306"/>
      <c r="G19" s="306"/>
      <c r="H19" s="306"/>
      <c r="I19" s="348">
        <f t="shared" si="1"/>
        <v>0</v>
      </c>
    </row>
    <row r="20" spans="1:9" s="6" customFormat="1" ht="15">
      <c r="A20" s="86" t="s">
        <v>143</v>
      </c>
      <c r="B20" s="306">
        <v>8</v>
      </c>
      <c r="C20" s="306">
        <v>1</v>
      </c>
      <c r="D20" s="306"/>
      <c r="E20" s="306">
        <v>1</v>
      </c>
      <c r="F20" s="306">
        <v>2</v>
      </c>
      <c r="G20" s="306"/>
      <c r="H20" s="306"/>
      <c r="I20" s="348">
        <f t="shared" si="1"/>
        <v>11</v>
      </c>
    </row>
    <row r="21" spans="1:9" s="6" customFormat="1" ht="15">
      <c r="A21" s="86" t="s">
        <v>144</v>
      </c>
      <c r="B21" s="306">
        <v>3</v>
      </c>
      <c r="C21" s="306"/>
      <c r="D21" s="306"/>
      <c r="E21" s="306"/>
      <c r="F21" s="306"/>
      <c r="G21" s="306"/>
      <c r="H21" s="306"/>
      <c r="I21" s="348">
        <f t="shared" si="1"/>
        <v>3</v>
      </c>
    </row>
    <row r="22" spans="1:9" s="6" customFormat="1" ht="15">
      <c r="A22" s="86" t="s">
        <v>145</v>
      </c>
      <c r="B22" s="306"/>
      <c r="C22" s="306"/>
      <c r="D22" s="306"/>
      <c r="E22" s="306"/>
      <c r="F22" s="306">
        <v>2</v>
      </c>
      <c r="G22" s="306"/>
      <c r="H22" s="306"/>
      <c r="I22" s="348">
        <f aca="true" t="shared" si="2" ref="I22:I29">SUM(B22,D22:H22)</f>
        <v>2</v>
      </c>
    </row>
    <row r="23" spans="1:9" s="6" customFormat="1" ht="15">
      <c r="A23" s="86" t="s">
        <v>147</v>
      </c>
      <c r="B23" s="306">
        <v>1</v>
      </c>
      <c r="C23" s="306"/>
      <c r="D23" s="306">
        <v>1</v>
      </c>
      <c r="E23" s="306"/>
      <c r="F23" s="306"/>
      <c r="G23" s="306"/>
      <c r="H23" s="306"/>
      <c r="I23" s="348">
        <f t="shared" si="2"/>
        <v>2</v>
      </c>
    </row>
    <row r="24" spans="1:9" s="6" customFormat="1" ht="15">
      <c r="A24" s="86" t="s">
        <v>148</v>
      </c>
      <c r="B24" s="306">
        <v>6</v>
      </c>
      <c r="C24" s="306"/>
      <c r="D24" s="306">
        <v>16</v>
      </c>
      <c r="E24" s="306">
        <v>13</v>
      </c>
      <c r="F24" s="306">
        <v>13</v>
      </c>
      <c r="G24" s="306">
        <v>1</v>
      </c>
      <c r="H24" s="306">
        <v>4</v>
      </c>
      <c r="I24" s="348">
        <f t="shared" si="2"/>
        <v>53</v>
      </c>
    </row>
    <row r="25" spans="1:9" s="6" customFormat="1" ht="15">
      <c r="A25" s="86" t="s">
        <v>149</v>
      </c>
      <c r="B25" s="306">
        <v>19</v>
      </c>
      <c r="C25" s="306"/>
      <c r="D25" s="306">
        <v>9</v>
      </c>
      <c r="E25" s="306">
        <v>3</v>
      </c>
      <c r="F25" s="306"/>
      <c r="G25" s="306">
        <v>1</v>
      </c>
      <c r="H25" s="306"/>
      <c r="I25" s="348">
        <f t="shared" si="2"/>
        <v>32</v>
      </c>
    </row>
    <row r="26" spans="1:9" s="6" customFormat="1" ht="15">
      <c r="A26" s="86" t="s">
        <v>150</v>
      </c>
      <c r="B26" s="306">
        <v>3</v>
      </c>
      <c r="C26" s="306"/>
      <c r="D26" s="306"/>
      <c r="E26" s="306">
        <v>3</v>
      </c>
      <c r="F26" s="306"/>
      <c r="G26" s="306"/>
      <c r="H26" s="306">
        <v>6</v>
      </c>
      <c r="I26" s="348">
        <f t="shared" si="2"/>
        <v>12</v>
      </c>
    </row>
    <row r="27" spans="1:9" s="6" customFormat="1" ht="15">
      <c r="A27" s="86" t="s">
        <v>151</v>
      </c>
      <c r="B27" s="306">
        <v>1</v>
      </c>
      <c r="C27" s="306"/>
      <c r="D27" s="306">
        <v>9</v>
      </c>
      <c r="E27" s="306">
        <v>3</v>
      </c>
      <c r="F27" s="306"/>
      <c r="G27" s="306"/>
      <c r="H27" s="306"/>
      <c r="I27" s="348">
        <f t="shared" si="2"/>
        <v>13</v>
      </c>
    </row>
    <row r="28" spans="1:9" s="6" customFormat="1" ht="15">
      <c r="A28" s="86" t="s">
        <v>152</v>
      </c>
      <c r="B28" s="306"/>
      <c r="C28" s="306"/>
      <c r="D28" s="306">
        <v>7</v>
      </c>
      <c r="E28" s="306">
        <v>1</v>
      </c>
      <c r="F28" s="306"/>
      <c r="G28" s="306"/>
      <c r="H28" s="306"/>
      <c r="I28" s="348">
        <f t="shared" si="2"/>
        <v>8</v>
      </c>
    </row>
    <row r="29" spans="1:9" s="6" customFormat="1" ht="15">
      <c r="A29" s="86" t="s">
        <v>153</v>
      </c>
      <c r="B29" s="306">
        <v>4</v>
      </c>
      <c r="C29" s="306"/>
      <c r="D29" s="306">
        <v>7</v>
      </c>
      <c r="E29" s="306">
        <v>4</v>
      </c>
      <c r="F29" s="306"/>
      <c r="G29" s="306"/>
      <c r="H29" s="306">
        <v>2</v>
      </c>
      <c r="I29" s="348">
        <f t="shared" si="2"/>
        <v>17</v>
      </c>
    </row>
    <row r="30" spans="1:9" s="6" customFormat="1" ht="15">
      <c r="A30" s="86" t="s">
        <v>154</v>
      </c>
      <c r="B30" s="306">
        <v>9</v>
      </c>
      <c r="C30" s="306"/>
      <c r="D30" s="306">
        <v>12</v>
      </c>
      <c r="E30" s="306">
        <v>39</v>
      </c>
      <c r="F30" s="306">
        <v>15</v>
      </c>
      <c r="G30" s="306">
        <v>2</v>
      </c>
      <c r="H30" s="306"/>
      <c r="I30" s="348">
        <f aca="true" t="shared" si="3" ref="I30:I40">SUM(B30,D30:H30)</f>
        <v>77</v>
      </c>
    </row>
    <row r="31" spans="1:9" s="6" customFormat="1" ht="15">
      <c r="A31" s="86" t="s">
        <v>155</v>
      </c>
      <c r="B31" s="306">
        <v>6</v>
      </c>
      <c r="C31" s="306"/>
      <c r="D31" s="306"/>
      <c r="E31" s="306"/>
      <c r="F31" s="306"/>
      <c r="G31" s="306"/>
      <c r="H31" s="306"/>
      <c r="I31" s="348">
        <f t="shared" si="3"/>
        <v>6</v>
      </c>
    </row>
    <row r="32" spans="1:9" s="6" customFormat="1" ht="15">
      <c r="A32" s="86" t="s">
        <v>162</v>
      </c>
      <c r="B32" s="306">
        <v>19</v>
      </c>
      <c r="C32" s="306">
        <v>3</v>
      </c>
      <c r="D32" s="306">
        <v>2</v>
      </c>
      <c r="E32" s="306">
        <v>8</v>
      </c>
      <c r="F32" s="306">
        <v>2</v>
      </c>
      <c r="G32" s="306">
        <v>1</v>
      </c>
      <c r="H32" s="306"/>
      <c r="I32" s="348">
        <f t="shared" si="3"/>
        <v>32</v>
      </c>
    </row>
    <row r="33" spans="1:9" s="6" customFormat="1" ht="15">
      <c r="A33" s="86" t="s">
        <v>156</v>
      </c>
      <c r="B33" s="306"/>
      <c r="C33" s="306"/>
      <c r="D33" s="306"/>
      <c r="E33" s="306">
        <v>1</v>
      </c>
      <c r="F33" s="306"/>
      <c r="G33" s="306"/>
      <c r="H33" s="306"/>
      <c r="I33" s="348">
        <f t="shared" si="3"/>
        <v>1</v>
      </c>
    </row>
    <row r="34" spans="1:9" s="6" customFormat="1" ht="15">
      <c r="A34" s="86" t="s">
        <v>146</v>
      </c>
      <c r="B34" s="306">
        <v>47</v>
      </c>
      <c r="C34" s="306">
        <v>6</v>
      </c>
      <c r="D34" s="306">
        <v>7</v>
      </c>
      <c r="E34" s="306">
        <v>12</v>
      </c>
      <c r="F34" s="306">
        <v>1</v>
      </c>
      <c r="G34" s="306"/>
      <c r="H34" s="306"/>
      <c r="I34" s="348">
        <f t="shared" si="3"/>
        <v>67</v>
      </c>
    </row>
    <row r="35" spans="1:9" s="6" customFormat="1" ht="15">
      <c r="A35" s="86" t="s">
        <v>139</v>
      </c>
      <c r="B35" s="306">
        <v>1</v>
      </c>
      <c r="C35" s="306"/>
      <c r="D35" s="306"/>
      <c r="E35" s="306">
        <v>1</v>
      </c>
      <c r="F35" s="306">
        <v>3</v>
      </c>
      <c r="G35" s="306"/>
      <c r="H35" s="306"/>
      <c r="I35" s="348">
        <f t="shared" si="3"/>
        <v>5</v>
      </c>
    </row>
    <row r="36" spans="1:9" s="6" customFormat="1" ht="15">
      <c r="A36" s="86" t="s">
        <v>157</v>
      </c>
      <c r="B36" s="306">
        <v>33</v>
      </c>
      <c r="C36" s="306">
        <v>3</v>
      </c>
      <c r="D36" s="306">
        <v>41</v>
      </c>
      <c r="E36" s="306">
        <v>9</v>
      </c>
      <c r="F36" s="306">
        <v>3</v>
      </c>
      <c r="G36" s="306">
        <v>2</v>
      </c>
      <c r="H36" s="306">
        <v>1</v>
      </c>
      <c r="I36" s="348">
        <f t="shared" si="3"/>
        <v>89</v>
      </c>
    </row>
    <row r="37" spans="1:9" s="6" customFormat="1" ht="15">
      <c r="A37" s="86" t="s">
        <v>158</v>
      </c>
      <c r="B37" s="306"/>
      <c r="C37" s="306"/>
      <c r="D37" s="306"/>
      <c r="E37" s="306">
        <v>2</v>
      </c>
      <c r="F37" s="306">
        <v>1</v>
      </c>
      <c r="G37" s="306"/>
      <c r="H37" s="306"/>
      <c r="I37" s="348">
        <f t="shared" si="3"/>
        <v>3</v>
      </c>
    </row>
    <row r="38" spans="1:9" s="6" customFormat="1" ht="15">
      <c r="A38" s="86" t="s">
        <v>160</v>
      </c>
      <c r="B38" s="306">
        <v>2</v>
      </c>
      <c r="C38" s="306"/>
      <c r="D38" s="306">
        <v>93</v>
      </c>
      <c r="E38" s="306">
        <v>4</v>
      </c>
      <c r="F38" s="306">
        <v>7</v>
      </c>
      <c r="G38" s="306"/>
      <c r="H38" s="306">
        <v>3</v>
      </c>
      <c r="I38" s="348">
        <f t="shared" si="3"/>
        <v>109</v>
      </c>
    </row>
    <row r="39" spans="1:9" s="6" customFormat="1" ht="15">
      <c r="A39" s="86" t="s">
        <v>161</v>
      </c>
      <c r="B39" s="306"/>
      <c r="C39" s="306"/>
      <c r="D39" s="306">
        <v>16</v>
      </c>
      <c r="E39" s="306">
        <v>4</v>
      </c>
      <c r="F39" s="306">
        <v>8</v>
      </c>
      <c r="G39" s="306"/>
      <c r="H39" s="306"/>
      <c r="I39" s="348">
        <f t="shared" si="3"/>
        <v>28</v>
      </c>
    </row>
    <row r="40" spans="1:9" s="6" customFormat="1" ht="15">
      <c r="A40" s="86" t="s">
        <v>163</v>
      </c>
      <c r="B40" s="306">
        <v>3</v>
      </c>
      <c r="C40" s="306"/>
      <c r="D40" s="306">
        <v>8</v>
      </c>
      <c r="E40" s="306"/>
      <c r="F40" s="306"/>
      <c r="G40" s="306"/>
      <c r="H40" s="306"/>
      <c r="I40" s="348">
        <f t="shared" si="3"/>
        <v>11</v>
      </c>
    </row>
    <row r="41" spans="1:11" ht="15">
      <c r="A41" s="438" t="s">
        <v>4</v>
      </c>
      <c r="B41" s="451">
        <f aca="true" t="shared" si="4" ref="B41:I41">SUM(B4:B40)</f>
        <v>218</v>
      </c>
      <c r="C41" s="451">
        <f t="shared" si="4"/>
        <v>13</v>
      </c>
      <c r="D41" s="451">
        <f t="shared" si="4"/>
        <v>274</v>
      </c>
      <c r="E41" s="451">
        <f t="shared" si="4"/>
        <v>144</v>
      </c>
      <c r="F41" s="451">
        <f t="shared" si="4"/>
        <v>60</v>
      </c>
      <c r="G41" s="451">
        <f t="shared" si="4"/>
        <v>12</v>
      </c>
      <c r="H41" s="451">
        <f t="shared" si="4"/>
        <v>16</v>
      </c>
      <c r="I41" s="349">
        <f t="shared" si="4"/>
        <v>724</v>
      </c>
      <c r="K41" s="6"/>
    </row>
    <row r="42" ht="15">
      <c r="K42" s="6"/>
    </row>
    <row r="43" spans="1:9" ht="30" customHeight="1">
      <c r="A43" s="622"/>
      <c r="B43" s="622"/>
      <c r="C43" s="622"/>
      <c r="D43" s="622"/>
      <c r="E43" s="622"/>
      <c r="F43" s="622"/>
      <c r="G43" s="622"/>
      <c r="H43" s="622"/>
      <c r="I43" s="622"/>
    </row>
    <row r="44" spans="1:11" ht="30" customHeight="1">
      <c r="A44" s="622"/>
      <c r="B44" s="622"/>
      <c r="C44" s="622"/>
      <c r="D44" s="622"/>
      <c r="E44" s="622"/>
      <c r="F44" s="622"/>
      <c r="G44" s="622"/>
      <c r="H44" s="622"/>
      <c r="I44" s="622"/>
      <c r="K44" s="6"/>
    </row>
    <row r="45" spans="1:11" ht="30" customHeight="1">
      <c r="A45" s="622"/>
      <c r="B45" s="622"/>
      <c r="C45" s="622"/>
      <c r="D45" s="622"/>
      <c r="E45" s="622"/>
      <c r="F45" s="622"/>
      <c r="G45" s="622"/>
      <c r="H45" s="622"/>
      <c r="I45" s="622"/>
      <c r="K45" s="6"/>
    </row>
    <row r="46" spans="1:11" ht="30" customHeight="1">
      <c r="A46" s="622"/>
      <c r="B46" s="622"/>
      <c r="C46" s="622"/>
      <c r="D46" s="622"/>
      <c r="E46" s="622"/>
      <c r="F46" s="622"/>
      <c r="G46" s="622"/>
      <c r="H46" s="622"/>
      <c r="I46" s="622"/>
      <c r="K46" s="6"/>
    </row>
    <row r="47" spans="1:9" ht="26.25" customHeight="1">
      <c r="A47" s="623"/>
      <c r="B47" s="623"/>
      <c r="C47" s="623"/>
      <c r="D47" s="623"/>
      <c r="E47" s="623"/>
      <c r="F47" s="623"/>
      <c r="G47" s="623"/>
      <c r="H47" s="623"/>
      <c r="I47" s="623"/>
    </row>
    <row r="48" spans="1:9" ht="26.25" customHeight="1">
      <c r="A48" s="547"/>
      <c r="B48" s="547"/>
      <c r="C48" s="547"/>
      <c r="D48" s="547"/>
      <c r="E48" s="547"/>
      <c r="F48" s="547"/>
      <c r="G48" s="547"/>
      <c r="H48" s="547"/>
      <c r="I48" s="547"/>
    </row>
  </sheetData>
  <mergeCells count="14">
    <mergeCell ref="A48:I48"/>
    <mergeCell ref="A1:I1"/>
    <mergeCell ref="B2:C2"/>
    <mergeCell ref="D2:D3"/>
    <mergeCell ref="E2:E3"/>
    <mergeCell ref="F2:F3"/>
    <mergeCell ref="G2:G3"/>
    <mergeCell ref="H2:H3"/>
    <mergeCell ref="I2:I3"/>
    <mergeCell ref="A43:I43"/>
    <mergeCell ref="A44:I44"/>
    <mergeCell ref="A45:I45"/>
    <mergeCell ref="A46:I46"/>
    <mergeCell ref="A47:I47"/>
  </mergeCells>
  <printOptions/>
  <pageMargins left="0.7086614173228347" right="0.7086614173228347" top="0.7480314960629921" bottom="0.7480314960629921" header="0.31496062992125984" footer="0.31496062992125984"/>
  <pageSetup firstPageNumber="100" useFirstPageNumber="1" horizontalDpi="600" verticalDpi="600" orientation="landscape" paperSize="9" scale="86" r:id="rId1"/>
  <headerFooter>
    <oddFooter>&amp;C&amp;P</oddFooter>
  </headerFooter>
  <rowBreaks count="1" manualBreakCount="1">
    <brk id="2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 topLeftCell="A17">
      <selection activeCell="H33" sqref="H33"/>
    </sheetView>
  </sheetViews>
  <sheetFormatPr defaultColWidth="9.140625" defaultRowHeight="15"/>
  <cols>
    <col min="1" max="1" width="33.8515625" style="342" customWidth="1"/>
    <col min="2" max="6" width="15.7109375" style="342" customWidth="1"/>
    <col min="7" max="10" width="10.7109375" style="0" customWidth="1"/>
  </cols>
  <sheetData>
    <row r="1" spans="1:6" ht="18.75" customHeight="1">
      <c r="A1" s="563" t="s">
        <v>183</v>
      </c>
      <c r="B1" s="628"/>
      <c r="C1" s="628"/>
      <c r="D1" s="628"/>
      <c r="E1" s="628"/>
      <c r="F1" s="629"/>
    </row>
    <row r="2" spans="1:6" ht="42" customHeight="1" thickBot="1">
      <c r="A2" s="343" t="s">
        <v>228</v>
      </c>
      <c r="B2" s="330" t="s">
        <v>0</v>
      </c>
      <c r="C2" s="330" t="s">
        <v>2</v>
      </c>
      <c r="D2" s="330" t="s">
        <v>1</v>
      </c>
      <c r="E2" s="330" t="s">
        <v>3</v>
      </c>
      <c r="F2" s="326" t="s">
        <v>4</v>
      </c>
    </row>
    <row r="3" spans="1:6" ht="15">
      <c r="A3" s="570" t="s">
        <v>218</v>
      </c>
      <c r="B3" s="571"/>
      <c r="C3" s="571"/>
      <c r="D3" s="571"/>
      <c r="E3" s="571"/>
      <c r="F3" s="572"/>
    </row>
    <row r="4" spans="1:6" ht="38.25">
      <c r="A4" s="331" t="s">
        <v>105</v>
      </c>
      <c r="B4" s="332">
        <v>0.0427</v>
      </c>
      <c r="C4" s="332">
        <v>0</v>
      </c>
      <c r="D4" s="332">
        <v>0.1512</v>
      </c>
      <c r="E4" s="332">
        <v>0</v>
      </c>
      <c r="F4" s="333">
        <v>0.0719</v>
      </c>
    </row>
    <row r="5" spans="1:6" ht="51">
      <c r="A5" s="331" t="s">
        <v>126</v>
      </c>
      <c r="B5" s="334"/>
      <c r="C5" s="334"/>
      <c r="D5" s="334"/>
      <c r="E5" s="335">
        <v>0</v>
      </c>
      <c r="F5" s="336">
        <f>E5</f>
        <v>0</v>
      </c>
    </row>
    <row r="6" spans="1:6" ht="15">
      <c r="A6" s="573" t="s">
        <v>219</v>
      </c>
      <c r="B6" s="574"/>
      <c r="C6" s="574"/>
      <c r="D6" s="574"/>
      <c r="E6" s="574"/>
      <c r="F6" s="575"/>
    </row>
    <row r="7" spans="1:6" ht="38.25">
      <c r="A7" s="331" t="s">
        <v>105</v>
      </c>
      <c r="B7" s="332">
        <v>0.0256</v>
      </c>
      <c r="C7" s="332">
        <v>0</v>
      </c>
      <c r="D7" s="332">
        <v>0</v>
      </c>
      <c r="E7" s="332">
        <v>0</v>
      </c>
      <c r="F7" s="333">
        <v>0.0175</v>
      </c>
    </row>
    <row r="8" spans="1:6" ht="51">
      <c r="A8" s="337" t="s">
        <v>126</v>
      </c>
      <c r="B8" s="338"/>
      <c r="C8" s="338"/>
      <c r="D8" s="338"/>
      <c r="E8" s="339">
        <v>0</v>
      </c>
      <c r="F8" s="340">
        <f>E8</f>
        <v>0</v>
      </c>
    </row>
    <row r="9" spans="1:6" ht="15">
      <c r="A9" s="573" t="s">
        <v>220</v>
      </c>
      <c r="B9" s="574"/>
      <c r="C9" s="574"/>
      <c r="D9" s="574"/>
      <c r="E9" s="574"/>
      <c r="F9" s="575"/>
    </row>
    <row r="10" spans="1:6" ht="38.25">
      <c r="A10" s="331" t="s">
        <v>105</v>
      </c>
      <c r="B10" s="332">
        <v>0.6078</v>
      </c>
      <c r="C10" s="332">
        <v>0</v>
      </c>
      <c r="D10" s="332">
        <v>0.5932</v>
      </c>
      <c r="E10" s="332">
        <v>0</v>
      </c>
      <c r="F10" s="333">
        <v>0.5366</v>
      </c>
    </row>
    <row r="11" spans="1:6" ht="51">
      <c r="A11" s="337" t="s">
        <v>126</v>
      </c>
      <c r="B11" s="338"/>
      <c r="C11" s="338"/>
      <c r="D11" s="338"/>
      <c r="E11" s="339">
        <v>0</v>
      </c>
      <c r="F11" s="340">
        <f>E11</f>
        <v>0</v>
      </c>
    </row>
    <row r="12" spans="1:6" ht="15">
      <c r="A12" s="573" t="s">
        <v>224</v>
      </c>
      <c r="B12" s="574"/>
      <c r="C12" s="574"/>
      <c r="D12" s="574"/>
      <c r="E12" s="574"/>
      <c r="F12" s="575"/>
    </row>
    <row r="13" spans="1:6" ht="38.25">
      <c r="A13" s="331" t="s">
        <v>105</v>
      </c>
      <c r="B13" s="332">
        <v>0.1081</v>
      </c>
      <c r="C13" s="332">
        <v>0</v>
      </c>
      <c r="D13" s="332">
        <v>0.15</v>
      </c>
      <c r="E13" s="332">
        <v>0</v>
      </c>
      <c r="F13" s="333">
        <v>0.1232</v>
      </c>
    </row>
    <row r="14" spans="1:6" ht="51">
      <c r="A14" s="337" t="s">
        <v>126</v>
      </c>
      <c r="B14" s="338"/>
      <c r="C14" s="338"/>
      <c r="D14" s="338"/>
      <c r="E14" s="339">
        <v>0</v>
      </c>
      <c r="F14" s="340">
        <f>E14</f>
        <v>0</v>
      </c>
    </row>
    <row r="15" spans="1:6" s="27" customFormat="1" ht="15" customHeight="1">
      <c r="A15" s="573" t="s">
        <v>221</v>
      </c>
      <c r="B15" s="574"/>
      <c r="C15" s="574"/>
      <c r="D15" s="574"/>
      <c r="E15" s="574"/>
      <c r="F15" s="575"/>
    </row>
    <row r="16" spans="1:6" ht="42" customHeight="1">
      <c r="A16" s="331" t="s">
        <v>105</v>
      </c>
      <c r="B16" s="332">
        <v>0.0405</v>
      </c>
      <c r="C16" s="332">
        <v>0</v>
      </c>
      <c r="D16" s="332">
        <v>0</v>
      </c>
      <c r="E16" s="332">
        <v>0</v>
      </c>
      <c r="F16" s="333">
        <v>0.0405</v>
      </c>
    </row>
    <row r="17" spans="1:6" ht="51">
      <c r="A17" s="337" t="s">
        <v>126</v>
      </c>
      <c r="B17" s="338"/>
      <c r="C17" s="338"/>
      <c r="D17" s="338"/>
      <c r="E17" s="339">
        <v>0</v>
      </c>
      <c r="F17" s="340">
        <f>E17</f>
        <v>0</v>
      </c>
    </row>
    <row r="18" spans="1:6" ht="15">
      <c r="A18" s="573" t="s">
        <v>223</v>
      </c>
      <c r="B18" s="626"/>
      <c r="C18" s="626"/>
      <c r="D18" s="626"/>
      <c r="E18" s="626"/>
      <c r="F18" s="627"/>
    </row>
    <row r="19" spans="1:6" ht="38.25">
      <c r="A19" s="331" t="s">
        <v>105</v>
      </c>
      <c r="B19" s="332">
        <v>0.1176</v>
      </c>
      <c r="C19" s="332">
        <v>0</v>
      </c>
      <c r="D19" s="332">
        <v>0</v>
      </c>
      <c r="E19" s="332">
        <v>0</v>
      </c>
      <c r="F19" s="333">
        <v>0.0455</v>
      </c>
    </row>
    <row r="20" spans="1:6" ht="51">
      <c r="A20" s="337" t="s">
        <v>126</v>
      </c>
      <c r="B20" s="338"/>
      <c r="C20" s="338"/>
      <c r="D20" s="338"/>
      <c r="E20" s="339">
        <v>0</v>
      </c>
      <c r="F20" s="340">
        <f>E20</f>
        <v>0</v>
      </c>
    </row>
    <row r="21" spans="1:6" ht="15">
      <c r="A21" s="573" t="s">
        <v>225</v>
      </c>
      <c r="B21" s="574"/>
      <c r="C21" s="574"/>
      <c r="D21" s="574"/>
      <c r="E21" s="574"/>
      <c r="F21" s="575"/>
    </row>
    <row r="22" spans="1:6" ht="38.25">
      <c r="A22" s="331" t="s">
        <v>105</v>
      </c>
      <c r="B22" s="332">
        <v>0.0434</v>
      </c>
      <c r="C22" s="332">
        <v>0.0385</v>
      </c>
      <c r="D22" s="332">
        <v>0.0269</v>
      </c>
      <c r="E22" s="332">
        <v>0</v>
      </c>
      <c r="F22" s="333">
        <v>0.0381</v>
      </c>
    </row>
    <row r="23" spans="1:6" ht="51">
      <c r="A23" s="337" t="s">
        <v>126</v>
      </c>
      <c r="B23" s="338"/>
      <c r="C23" s="338"/>
      <c r="D23" s="338"/>
      <c r="E23" s="339">
        <v>0</v>
      </c>
      <c r="F23" s="340">
        <f>E23</f>
        <v>0</v>
      </c>
    </row>
    <row r="24" spans="1:6" ht="15">
      <c r="A24" s="573" t="s">
        <v>226</v>
      </c>
      <c r="B24" s="574"/>
      <c r="C24" s="574"/>
      <c r="D24" s="574"/>
      <c r="E24" s="574"/>
      <c r="F24" s="575"/>
    </row>
    <row r="25" spans="1:16" ht="38.25">
      <c r="A25" s="331" t="s">
        <v>105</v>
      </c>
      <c r="B25" s="332">
        <v>0.1</v>
      </c>
      <c r="C25" s="332">
        <v>0</v>
      </c>
      <c r="D25" s="332">
        <v>0.2381</v>
      </c>
      <c r="E25" s="332">
        <v>0</v>
      </c>
      <c r="F25" s="333">
        <v>0.1538</v>
      </c>
      <c r="P25" t="s">
        <v>222</v>
      </c>
    </row>
    <row r="26" spans="1:6" ht="51">
      <c r="A26" s="337" t="s">
        <v>126</v>
      </c>
      <c r="B26" s="338"/>
      <c r="C26" s="338"/>
      <c r="D26" s="338"/>
      <c r="E26" s="339">
        <v>0</v>
      </c>
      <c r="F26" s="340">
        <f>E26</f>
        <v>0</v>
      </c>
    </row>
    <row r="27" spans="1:6" ht="15">
      <c r="A27" s="573" t="s">
        <v>359</v>
      </c>
      <c r="B27" s="574"/>
      <c r="C27" s="574"/>
      <c r="D27" s="574"/>
      <c r="E27" s="574"/>
      <c r="F27" s="575"/>
    </row>
    <row r="28" spans="1:6" ht="38.25">
      <c r="A28" s="331" t="s">
        <v>105</v>
      </c>
      <c r="B28" s="341">
        <v>0.0804</v>
      </c>
      <c r="C28" s="341">
        <v>0.0385</v>
      </c>
      <c r="D28" s="341">
        <v>0.1429</v>
      </c>
      <c r="E28" s="339">
        <v>0</v>
      </c>
      <c r="F28" s="333">
        <v>0.0967</v>
      </c>
    </row>
    <row r="29" spans="1:6" ht="51">
      <c r="A29" s="331" t="s">
        <v>126</v>
      </c>
      <c r="B29" s="338"/>
      <c r="C29" s="338"/>
      <c r="D29" s="338"/>
      <c r="E29" s="339">
        <v>0</v>
      </c>
      <c r="F29" s="340">
        <f>E29</f>
        <v>0</v>
      </c>
    </row>
    <row r="30" spans="1:6" ht="15.75" thickBot="1">
      <c r="A30" s="344" t="s">
        <v>359</v>
      </c>
      <c r="B30" s="345">
        <f>B28</f>
        <v>0.0804</v>
      </c>
      <c r="C30" s="345">
        <f>C28</f>
        <v>0.0385</v>
      </c>
      <c r="D30" s="345">
        <f>D28</f>
        <v>0.1429</v>
      </c>
      <c r="E30" s="345">
        <f>E29</f>
        <v>0</v>
      </c>
      <c r="F30" s="346">
        <v>0.0967</v>
      </c>
    </row>
    <row r="32" spans="1:6" ht="15">
      <c r="A32" s="625"/>
      <c r="B32" s="625"/>
      <c r="C32" s="625"/>
      <c r="D32" s="625"/>
      <c r="E32" s="625"/>
      <c r="F32" s="625"/>
    </row>
    <row r="33" spans="1:6" ht="45.75" customHeight="1">
      <c r="A33" s="624"/>
      <c r="B33" s="624"/>
      <c r="C33" s="624"/>
      <c r="D33" s="624"/>
      <c r="E33" s="624"/>
      <c r="F33" s="624"/>
    </row>
  </sheetData>
  <mergeCells count="12">
    <mergeCell ref="A1:F1"/>
    <mergeCell ref="A3:F3"/>
    <mergeCell ref="A6:F6"/>
    <mergeCell ref="A9:F9"/>
    <mergeCell ref="A15:F15"/>
    <mergeCell ref="A12:F12"/>
    <mergeCell ref="A33:F33"/>
    <mergeCell ref="A32:F32"/>
    <mergeCell ref="A24:F24"/>
    <mergeCell ref="A27:F27"/>
    <mergeCell ref="A18:F18"/>
    <mergeCell ref="A21:F21"/>
  </mergeCells>
  <printOptions/>
  <pageMargins left="0.7086614173228347" right="0.7086614173228347" top="0.7874015748031497" bottom="0.7874015748031497" header="0.31496062992125984" footer="0.31496062992125984"/>
  <pageSetup firstPageNumber="102" useFirstPageNumber="1" fitToHeight="0" fitToWidth="1" horizontalDpi="600" verticalDpi="600" orientation="portrait" paperSize="9" scale="70" r:id="rId1"/>
  <headerFooter>
    <oddFooter>&amp;C&amp;P</oddFooter>
  </headerFooter>
  <rowBreaks count="1" manualBreakCount="1">
    <brk id="3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1">
      <selection activeCell="D13" sqref="D13"/>
    </sheetView>
  </sheetViews>
  <sheetFormatPr defaultColWidth="9.140625" defaultRowHeight="15"/>
  <cols>
    <col min="1" max="1" width="46.421875" style="40" customWidth="1"/>
    <col min="2" max="2" width="15.28125" style="28" customWidth="1"/>
    <col min="3" max="3" width="14.57421875" style="28" customWidth="1"/>
    <col min="4" max="16384" width="9.140625" style="1" customWidth="1"/>
  </cols>
  <sheetData>
    <row r="1" spans="1:5" ht="42.75" customHeight="1">
      <c r="A1" s="611" t="s">
        <v>184</v>
      </c>
      <c r="B1" s="611"/>
      <c r="C1" s="611"/>
      <c r="E1" s="21"/>
    </row>
    <row r="2" spans="1:3" s="5" customFormat="1" ht="38.25" customHeight="1">
      <c r="A2" s="415" t="s">
        <v>228</v>
      </c>
      <c r="B2" s="377" t="s">
        <v>112</v>
      </c>
      <c r="C2" s="71" t="s">
        <v>412</v>
      </c>
    </row>
    <row r="3" spans="1:3" s="6" customFormat="1" ht="15" customHeight="1">
      <c r="A3" s="452" t="s">
        <v>354</v>
      </c>
      <c r="B3" s="348">
        <v>0</v>
      </c>
      <c r="C3" s="348">
        <v>2</v>
      </c>
    </row>
    <row r="4" spans="1:3" s="6" customFormat="1" ht="15" customHeight="1">
      <c r="A4" s="452" t="s">
        <v>411</v>
      </c>
      <c r="B4" s="348"/>
      <c r="C4" s="348"/>
    </row>
    <row r="5" spans="1:3" s="6" customFormat="1" ht="15" customHeight="1">
      <c r="A5" s="452" t="s">
        <v>219</v>
      </c>
      <c r="B5" s="348">
        <v>1</v>
      </c>
      <c r="C5" s="348">
        <v>3</v>
      </c>
    </row>
    <row r="6" spans="1:5" ht="15" customHeight="1">
      <c r="A6" s="452" t="s">
        <v>358</v>
      </c>
      <c r="B6" s="348">
        <v>1</v>
      </c>
      <c r="C6" s="348">
        <v>0</v>
      </c>
      <c r="D6" s="6"/>
      <c r="E6" s="6"/>
    </row>
    <row r="7" spans="1:5" ht="15" customHeight="1">
      <c r="A7" s="452" t="s">
        <v>356</v>
      </c>
      <c r="B7" s="348">
        <v>0</v>
      </c>
      <c r="C7" s="348">
        <v>1</v>
      </c>
      <c r="D7" s="6"/>
      <c r="E7" s="6"/>
    </row>
    <row r="8" spans="1:5" ht="15" customHeight="1">
      <c r="A8" s="452" t="s">
        <v>357</v>
      </c>
      <c r="B8" s="348">
        <v>1</v>
      </c>
      <c r="C8" s="348">
        <v>1</v>
      </c>
      <c r="D8" s="6"/>
      <c r="E8" s="6"/>
    </row>
    <row r="9" spans="1:5" ht="15" customHeight="1">
      <c r="A9" s="452" t="s">
        <v>232</v>
      </c>
      <c r="B9" s="348">
        <v>1</v>
      </c>
      <c r="C9" s="348">
        <v>1</v>
      </c>
      <c r="D9" s="6"/>
      <c r="E9" s="6"/>
    </row>
    <row r="10" spans="1:5" ht="15" customHeight="1">
      <c r="A10" s="452" t="s">
        <v>226</v>
      </c>
      <c r="B10" s="348">
        <v>0</v>
      </c>
      <c r="C10" s="348">
        <v>0</v>
      </c>
      <c r="D10" s="6"/>
      <c r="E10" s="6"/>
    </row>
    <row r="11" spans="1:5" ht="15" customHeight="1">
      <c r="A11" s="182" t="s">
        <v>238</v>
      </c>
      <c r="B11" s="350"/>
      <c r="C11" s="350"/>
      <c r="D11" s="6"/>
      <c r="E11" s="6"/>
    </row>
    <row r="12" spans="1:3" ht="15" customHeight="1">
      <c r="A12" s="438" t="s">
        <v>376</v>
      </c>
      <c r="B12" s="451">
        <f>SUM(B3:B11)</f>
        <v>4</v>
      </c>
      <c r="C12" s="451">
        <f>SUM(C3:C11)</f>
        <v>8</v>
      </c>
    </row>
    <row r="13" spans="1:3" ht="15">
      <c r="A13" s="347"/>
      <c r="B13" s="347"/>
      <c r="C13" s="347"/>
    </row>
    <row r="14" ht="15">
      <c r="A14" s="87"/>
    </row>
    <row r="15" spans="1:3" ht="63.75" customHeight="1">
      <c r="A15" s="524"/>
      <c r="B15" s="524"/>
      <c r="C15" s="524"/>
    </row>
  </sheetData>
  <mergeCells count="2">
    <mergeCell ref="A1:C1"/>
    <mergeCell ref="A15:C15"/>
  </mergeCells>
  <printOptions/>
  <pageMargins left="0.7086614173228347" right="0.7086614173228347" top="0.7480314960629921" bottom="0.7480314960629921" header="0.31496062992125984" footer="0.31496062992125984"/>
  <pageSetup firstPageNumber="103" useFirstPageNumber="1" horizontalDpi="600" verticalDpi="600" orientation="portrait" paperSize="9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 topLeftCell="A1">
      <selection activeCell="J31" sqref="J31"/>
    </sheetView>
  </sheetViews>
  <sheetFormatPr defaultColWidth="9.140625" defaultRowHeight="15"/>
  <cols>
    <col min="1" max="1" width="30.57421875" style="132" customWidth="1"/>
    <col min="2" max="2" width="19.140625" style="204" customWidth="1"/>
    <col min="3" max="3" width="22.28125" style="204" customWidth="1"/>
    <col min="4" max="4" width="19.28125" style="204" customWidth="1"/>
    <col min="5" max="6" width="25.140625" style="204" customWidth="1"/>
    <col min="7" max="7" width="19.00390625" style="134" customWidth="1"/>
    <col min="8" max="16384" width="9.140625" style="1" customWidth="1"/>
  </cols>
  <sheetData>
    <row r="1" spans="1:7" ht="38.25" customHeight="1">
      <c r="A1" s="631" t="s">
        <v>185</v>
      </c>
      <c r="B1" s="631"/>
      <c r="C1" s="631"/>
      <c r="D1" s="631"/>
      <c r="E1" s="631"/>
      <c r="F1" s="631"/>
      <c r="G1" s="631"/>
    </row>
    <row r="2" spans="1:13" s="5" customFormat="1" ht="30" customHeight="1">
      <c r="A2" s="633" t="s">
        <v>228</v>
      </c>
      <c r="B2" s="632" t="s">
        <v>115</v>
      </c>
      <c r="C2" s="632"/>
      <c r="D2" s="632"/>
      <c r="E2" s="632" t="s">
        <v>116</v>
      </c>
      <c r="F2" s="632"/>
      <c r="G2" s="632"/>
      <c r="H2" s="1"/>
      <c r="I2" s="1"/>
      <c r="J2" s="1"/>
      <c r="K2" s="1"/>
      <c r="L2" s="1"/>
      <c r="M2" s="20"/>
    </row>
    <row r="3" spans="1:13" s="5" customFormat="1" ht="40.5" customHeight="1">
      <c r="A3" s="634"/>
      <c r="B3" s="351" t="s">
        <v>113</v>
      </c>
      <c r="C3" s="351" t="s">
        <v>114</v>
      </c>
      <c r="D3" s="84" t="s">
        <v>125</v>
      </c>
      <c r="E3" s="351" t="s">
        <v>113</v>
      </c>
      <c r="F3" s="351" t="s">
        <v>114</v>
      </c>
      <c r="G3" s="84" t="s">
        <v>125</v>
      </c>
      <c r="H3" s="1"/>
      <c r="I3" s="1"/>
      <c r="J3" s="1"/>
      <c r="K3" s="1"/>
      <c r="L3" s="1"/>
      <c r="M3" s="20"/>
    </row>
    <row r="4" spans="1:12" s="6" customFormat="1" ht="15" customHeight="1">
      <c r="A4" s="453" t="s">
        <v>354</v>
      </c>
      <c r="B4" s="352">
        <v>5</v>
      </c>
      <c r="C4" s="352">
        <v>7</v>
      </c>
      <c r="D4" s="352">
        <v>0</v>
      </c>
      <c r="E4" s="352">
        <v>1</v>
      </c>
      <c r="F4" s="352">
        <v>19</v>
      </c>
      <c r="G4" s="352">
        <v>0</v>
      </c>
      <c r="H4" s="1"/>
      <c r="I4" s="1"/>
      <c r="J4" s="1"/>
      <c r="K4" s="1"/>
      <c r="L4" s="1"/>
    </row>
    <row r="5" spans="1:12" s="6" customFormat="1" ht="15" customHeight="1">
      <c r="A5" s="425" t="s">
        <v>110</v>
      </c>
      <c r="B5" s="353"/>
      <c r="C5" s="353"/>
      <c r="D5" s="353"/>
      <c r="E5" s="353"/>
      <c r="F5" s="353"/>
      <c r="G5" s="353"/>
      <c r="H5" s="1"/>
      <c r="I5" s="1"/>
      <c r="J5" s="1"/>
      <c r="K5" s="1"/>
      <c r="L5" s="1"/>
    </row>
    <row r="6" spans="1:12" s="6" customFormat="1" ht="15" customHeight="1">
      <c r="A6" s="357" t="s">
        <v>220</v>
      </c>
      <c r="B6" s="352"/>
      <c r="C6" s="352"/>
      <c r="D6" s="352"/>
      <c r="E6" s="352"/>
      <c r="F6" s="352"/>
      <c r="G6" s="352"/>
      <c r="H6" s="1"/>
      <c r="I6" s="1"/>
      <c r="J6" s="1"/>
      <c r="K6" s="1"/>
      <c r="L6" s="1"/>
    </row>
    <row r="7" spans="1:12" s="6" customFormat="1" ht="15" customHeight="1">
      <c r="A7" s="425" t="s">
        <v>110</v>
      </c>
      <c r="B7" s="354"/>
      <c r="C7" s="354"/>
      <c r="D7" s="354"/>
      <c r="E7" s="354"/>
      <c r="F7" s="353"/>
      <c r="G7" s="353"/>
      <c r="H7" s="1"/>
      <c r="I7" s="1"/>
      <c r="J7" s="1"/>
      <c r="K7" s="1"/>
      <c r="L7" s="1"/>
    </row>
    <row r="8" spans="1:7" ht="15" customHeight="1">
      <c r="A8" s="357" t="s">
        <v>355</v>
      </c>
      <c r="B8" s="352"/>
      <c r="C8" s="352"/>
      <c r="D8" s="352"/>
      <c r="E8" s="352"/>
      <c r="F8" s="352"/>
      <c r="G8" s="352"/>
    </row>
    <row r="9" spans="1:7" ht="15" customHeight="1">
      <c r="A9" s="454" t="s">
        <v>110</v>
      </c>
      <c r="B9" s="354"/>
      <c r="C9" s="354"/>
      <c r="D9" s="354"/>
      <c r="E9" s="354"/>
      <c r="F9" s="354"/>
      <c r="G9" s="354"/>
    </row>
    <row r="10" spans="1:7" ht="15" customHeight="1">
      <c r="A10" s="357" t="s">
        <v>358</v>
      </c>
      <c r="B10" s="352">
        <v>67</v>
      </c>
      <c r="C10" s="352">
        <v>30</v>
      </c>
      <c r="D10" s="352">
        <v>90</v>
      </c>
      <c r="E10" s="352">
        <v>0</v>
      </c>
      <c r="F10" s="352">
        <v>0</v>
      </c>
      <c r="G10" s="352">
        <v>0</v>
      </c>
    </row>
    <row r="11" spans="1:7" ht="15" customHeight="1">
      <c r="A11" s="425" t="s">
        <v>110</v>
      </c>
      <c r="B11" s="354"/>
      <c r="C11" s="354"/>
      <c r="D11" s="354"/>
      <c r="E11" s="354"/>
      <c r="F11" s="353"/>
      <c r="G11" s="353"/>
    </row>
    <row r="12" spans="1:7" ht="15" customHeight="1">
      <c r="A12" s="357" t="s">
        <v>356</v>
      </c>
      <c r="B12" s="352">
        <v>17</v>
      </c>
      <c r="C12" s="352">
        <v>8</v>
      </c>
      <c r="D12" s="352">
        <v>2</v>
      </c>
      <c r="E12" s="352">
        <v>0</v>
      </c>
      <c r="F12" s="352">
        <v>1</v>
      </c>
      <c r="G12" s="352">
        <v>0</v>
      </c>
    </row>
    <row r="13" spans="1:7" ht="15" customHeight="1">
      <c r="A13" s="455" t="s">
        <v>110</v>
      </c>
      <c r="B13" s="354"/>
      <c r="C13" s="354"/>
      <c r="D13" s="354"/>
      <c r="E13" s="354"/>
      <c r="F13" s="354"/>
      <c r="G13" s="354"/>
    </row>
    <row r="14" spans="1:7" ht="15" customHeight="1">
      <c r="A14" s="357" t="s">
        <v>357</v>
      </c>
      <c r="B14" s="352"/>
      <c r="C14" s="352"/>
      <c r="D14" s="352"/>
      <c r="E14" s="352"/>
      <c r="F14" s="352"/>
      <c r="G14" s="352"/>
    </row>
    <row r="15" spans="1:7" ht="15" customHeight="1">
      <c r="A15" s="455" t="s">
        <v>110</v>
      </c>
      <c r="B15" s="354"/>
      <c r="C15" s="354"/>
      <c r="D15" s="354"/>
      <c r="E15" s="354"/>
      <c r="F15" s="354"/>
      <c r="G15" s="354"/>
    </row>
    <row r="16" spans="1:7" ht="15" customHeight="1">
      <c r="A16" s="357" t="s">
        <v>232</v>
      </c>
      <c r="B16" s="352">
        <v>0</v>
      </c>
      <c r="C16" s="352">
        <v>0</v>
      </c>
      <c r="D16" s="352">
        <v>0</v>
      </c>
      <c r="E16" s="352">
        <v>0</v>
      </c>
      <c r="F16" s="352">
        <v>0</v>
      </c>
      <c r="G16" s="352">
        <v>0</v>
      </c>
    </row>
    <row r="17" spans="1:7" ht="15" customHeight="1">
      <c r="A17" s="455" t="s">
        <v>110</v>
      </c>
      <c r="B17" s="354"/>
      <c r="C17" s="354"/>
      <c r="D17" s="354"/>
      <c r="E17" s="354"/>
      <c r="F17" s="354"/>
      <c r="G17" s="354"/>
    </row>
    <row r="18" spans="1:7" ht="15" customHeight="1">
      <c r="A18" s="243" t="s">
        <v>226</v>
      </c>
      <c r="B18" s="352">
        <v>3</v>
      </c>
      <c r="C18" s="352">
        <v>0</v>
      </c>
      <c r="D18" s="352">
        <v>0</v>
      </c>
      <c r="E18" s="352">
        <v>11</v>
      </c>
      <c r="F18" s="352">
        <v>5</v>
      </c>
      <c r="G18" s="352">
        <v>10</v>
      </c>
    </row>
    <row r="19" spans="1:7" ht="15" customHeight="1">
      <c r="A19" s="425" t="s">
        <v>110</v>
      </c>
      <c r="B19" s="355"/>
      <c r="C19" s="355"/>
      <c r="D19" s="355"/>
      <c r="E19" s="355"/>
      <c r="F19" s="355"/>
      <c r="G19" s="355"/>
    </row>
    <row r="20" spans="1:7" ht="15" customHeight="1">
      <c r="A20" s="397" t="s">
        <v>4</v>
      </c>
      <c r="B20" s="456">
        <f>SUM(B4,B6,B8,B10,B12,B14,B16,B18)</f>
        <v>92</v>
      </c>
      <c r="C20" s="456">
        <f aca="true" t="shared" si="0" ref="C20:G20">SUM(C4,C6,C8,C10,C12,C14,C16,C18)</f>
        <v>45</v>
      </c>
      <c r="D20" s="456">
        <f t="shared" si="0"/>
        <v>92</v>
      </c>
      <c r="E20" s="456">
        <f t="shared" si="0"/>
        <v>12</v>
      </c>
      <c r="F20" s="456">
        <f t="shared" si="0"/>
        <v>25</v>
      </c>
      <c r="G20" s="456">
        <f t="shared" si="0"/>
        <v>10</v>
      </c>
    </row>
    <row r="21" spans="1:7" ht="15">
      <c r="A21" s="454" t="s">
        <v>110</v>
      </c>
      <c r="B21" s="457">
        <f>SUM(B19,B17,B15,B13,B11,B9,B7,B5,B18)</f>
        <v>3</v>
      </c>
      <c r="C21" s="457">
        <f aca="true" t="shared" si="1" ref="C21:G21">SUM(C19,C17,C15,C13,C11,C9,C7,C5,C18)</f>
        <v>0</v>
      </c>
      <c r="D21" s="457">
        <f t="shared" si="1"/>
        <v>0</v>
      </c>
      <c r="E21" s="457">
        <f t="shared" si="1"/>
        <v>11</v>
      </c>
      <c r="F21" s="457">
        <f t="shared" si="1"/>
        <v>5</v>
      </c>
      <c r="G21" s="457">
        <f t="shared" si="1"/>
        <v>10</v>
      </c>
    </row>
    <row r="24" spans="1:7" ht="15">
      <c r="A24" s="630"/>
      <c r="B24" s="630"/>
      <c r="C24" s="630"/>
      <c r="D24" s="630"/>
      <c r="E24" s="630"/>
      <c r="F24" s="630"/>
      <c r="G24" s="630"/>
    </row>
    <row r="25" spans="1:7" ht="15">
      <c r="A25" s="544"/>
      <c r="B25" s="544"/>
      <c r="C25" s="544"/>
      <c r="D25" s="544"/>
      <c r="E25" s="544"/>
      <c r="F25" s="544"/>
      <c r="G25" s="544"/>
    </row>
    <row r="26" spans="1:7" ht="15">
      <c r="A26" s="544"/>
      <c r="B26" s="544"/>
      <c r="C26" s="544"/>
      <c r="D26" s="544"/>
      <c r="E26" s="544"/>
      <c r="F26" s="544"/>
      <c r="G26" s="544"/>
    </row>
  </sheetData>
  <mergeCells count="7">
    <mergeCell ref="A24:G24"/>
    <mergeCell ref="A25:G25"/>
    <mergeCell ref="A26:G26"/>
    <mergeCell ref="A1:G1"/>
    <mergeCell ref="B2:D2"/>
    <mergeCell ref="E2:G2"/>
    <mergeCell ref="A2:A3"/>
  </mergeCells>
  <printOptions/>
  <pageMargins left="0.2362204724409449" right="0.2362204724409449" top="0.7480314960629921" bottom="0.7480314960629921" header="0.31496062992125984" footer="0.31496062992125984"/>
  <pageSetup firstPageNumber="104" useFirstPageNumber="1" fitToHeight="1" fitToWidth="1" horizontalDpi="600" verticalDpi="600" orientation="landscape" paperSize="9" scale="89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C6" sqref="C6"/>
    </sheetView>
  </sheetViews>
  <sheetFormatPr defaultColWidth="9.140625" defaultRowHeight="15"/>
  <cols>
    <col min="1" max="1" width="40.7109375" style="132" customWidth="1"/>
    <col min="2" max="2" width="21.00390625" style="204" customWidth="1"/>
    <col min="3" max="3" width="24.140625" style="134" customWidth="1"/>
    <col min="4" max="16384" width="9.140625" style="1" customWidth="1"/>
  </cols>
  <sheetData>
    <row r="1" spans="1:3" ht="55.5" customHeight="1">
      <c r="A1" s="631" t="s">
        <v>414</v>
      </c>
      <c r="B1" s="631"/>
      <c r="C1" s="631"/>
    </row>
    <row r="2" spans="1:3" s="5" customFormat="1" ht="31.5" customHeight="1">
      <c r="A2" s="415" t="s">
        <v>229</v>
      </c>
      <c r="B2" s="351" t="s">
        <v>413</v>
      </c>
      <c r="C2" s="84" t="s">
        <v>207</v>
      </c>
    </row>
    <row r="3" spans="1:3" s="6" customFormat="1" ht="15" customHeight="1">
      <c r="A3" s="458" t="s">
        <v>220</v>
      </c>
      <c r="B3" s="353">
        <v>3</v>
      </c>
      <c r="C3" s="353">
        <v>229</v>
      </c>
    </row>
    <row r="4" spans="1:3" s="6" customFormat="1" ht="15" customHeight="1">
      <c r="A4" s="458" t="s">
        <v>221</v>
      </c>
      <c r="B4" s="353">
        <v>8</v>
      </c>
      <c r="C4" s="353">
        <v>720</v>
      </c>
    </row>
    <row r="5" spans="1:3" ht="15" customHeight="1">
      <c r="A5" s="458" t="s">
        <v>224</v>
      </c>
      <c r="B5" s="353">
        <v>7</v>
      </c>
      <c r="C5" s="353">
        <v>88</v>
      </c>
    </row>
    <row r="6" spans="1:3" ht="15" customHeight="1">
      <c r="A6" s="458" t="s">
        <v>225</v>
      </c>
      <c r="B6" s="353">
        <v>35</v>
      </c>
      <c r="C6" s="353">
        <v>1894</v>
      </c>
    </row>
    <row r="7" spans="1:3" ht="15" customHeight="1">
      <c r="A7" s="458" t="s">
        <v>226</v>
      </c>
      <c r="B7" s="353">
        <v>9</v>
      </c>
      <c r="C7" s="353">
        <v>33</v>
      </c>
    </row>
    <row r="8" spans="1:3" ht="15" customHeight="1">
      <c r="A8" s="397" t="s">
        <v>4</v>
      </c>
      <c r="B8" s="456">
        <f>B3+B4+B5+B6+B7</f>
        <v>62</v>
      </c>
      <c r="C8" s="456">
        <f>C3+C4+C5+C6+C7</f>
        <v>2964</v>
      </c>
    </row>
    <row r="9" spans="1:3" ht="40.5" customHeight="1">
      <c r="A9" s="544"/>
      <c r="B9" s="544"/>
      <c r="C9" s="544"/>
    </row>
    <row r="10" spans="1:3" ht="12.75" customHeight="1">
      <c r="A10" s="599"/>
      <c r="B10" s="599"/>
      <c r="C10" s="599"/>
    </row>
    <row r="11" spans="1:3" ht="15">
      <c r="A11" s="599"/>
      <c r="B11" s="599"/>
      <c r="C11" s="599"/>
    </row>
    <row r="12" spans="1:3" ht="15">
      <c r="A12" s="356"/>
      <c r="B12" s="356"/>
      <c r="C12" s="356"/>
    </row>
  </sheetData>
  <mergeCells count="3">
    <mergeCell ref="A1:C1"/>
    <mergeCell ref="A9:C9"/>
    <mergeCell ref="A10:C11"/>
  </mergeCells>
  <printOptions/>
  <pageMargins left="0.7086614173228347" right="0.7086614173228347" top="0.7480314960629921" bottom="0.7480314960629921" header="0.31496062992125984" footer="0.31496062992125984"/>
  <pageSetup firstPageNumber="105" useFirstPageNumber="1" horizontalDpi="600" verticalDpi="600" orientation="landscape" paperSize="9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 topLeftCell="A1">
      <selection activeCell="J10" sqref="J10"/>
    </sheetView>
  </sheetViews>
  <sheetFormatPr defaultColWidth="9.140625" defaultRowHeight="15"/>
  <cols>
    <col min="1" max="1" width="55.421875" style="132" customWidth="1"/>
    <col min="2" max="2" width="17.140625" style="204" customWidth="1"/>
    <col min="3" max="4" width="18.421875" style="134" customWidth="1"/>
    <col min="5" max="5" width="15.8515625" style="134" customWidth="1"/>
    <col min="6" max="6" width="5.00390625" style="134" customWidth="1"/>
    <col min="7" max="9" width="9.140625" style="134" customWidth="1"/>
    <col min="10" max="10" width="16.00390625" style="134" customWidth="1"/>
    <col min="11" max="11" width="17.57421875" style="134" customWidth="1"/>
    <col min="12" max="16384" width="9.140625" style="1" customWidth="1"/>
  </cols>
  <sheetData>
    <row r="1" spans="1:11" ht="33.75" customHeight="1">
      <c r="A1" s="611" t="s">
        <v>164</v>
      </c>
      <c r="B1" s="631"/>
      <c r="C1" s="631"/>
      <c r="D1" s="631"/>
      <c r="E1" s="631"/>
      <c r="G1" s="611" t="s">
        <v>169</v>
      </c>
      <c r="H1" s="631"/>
      <c r="I1" s="631"/>
      <c r="J1" s="631"/>
      <c r="K1" s="631"/>
    </row>
    <row r="2" spans="1:11" ht="30" customHeight="1">
      <c r="A2" s="415" t="s">
        <v>229</v>
      </c>
      <c r="B2" s="632"/>
      <c r="C2" s="632"/>
      <c r="D2" s="632"/>
      <c r="E2" s="632"/>
      <c r="G2" s="638" t="s">
        <v>173</v>
      </c>
      <c r="H2" s="638"/>
      <c r="I2" s="638"/>
      <c r="J2" s="235" t="s">
        <v>170</v>
      </c>
      <c r="K2" s="235" t="s">
        <v>171</v>
      </c>
    </row>
    <row r="3" spans="1:11" ht="18" customHeight="1">
      <c r="A3" s="243"/>
      <c r="B3" s="358" t="s">
        <v>99</v>
      </c>
      <c r="C3" s="358" t="s">
        <v>100</v>
      </c>
      <c r="D3" s="459" t="s">
        <v>165</v>
      </c>
      <c r="E3" s="229" t="s">
        <v>166</v>
      </c>
      <c r="G3" s="638"/>
      <c r="H3" s="638"/>
      <c r="I3" s="638"/>
      <c r="J3" s="235">
        <f>SUM(D9:D11)</f>
        <v>35</v>
      </c>
      <c r="K3" s="359">
        <f>SUM(E9:E11)</f>
        <v>15887552</v>
      </c>
    </row>
    <row r="4" spans="1:11" ht="16.5" customHeight="1">
      <c r="A4" s="77" t="s">
        <v>415</v>
      </c>
      <c r="B4" s="360"/>
      <c r="C4" s="360"/>
      <c r="D4" s="361"/>
      <c r="E4" s="460"/>
      <c r="G4" s="638"/>
      <c r="H4" s="638"/>
      <c r="I4" s="638"/>
      <c r="J4" s="639" t="s">
        <v>172</v>
      </c>
      <c r="K4" s="639"/>
    </row>
    <row r="5" spans="1:11" ht="15.75" customHeight="1">
      <c r="A5" s="77" t="s">
        <v>120</v>
      </c>
      <c r="B5" s="76">
        <v>3</v>
      </c>
      <c r="C5" s="76">
        <v>1</v>
      </c>
      <c r="D5" s="361">
        <f>SUM(B5:C5)</f>
        <v>4</v>
      </c>
      <c r="E5" s="460"/>
      <c r="G5" s="638"/>
      <c r="H5" s="638"/>
      <c r="I5" s="638"/>
      <c r="J5" s="640">
        <f>K3/J3</f>
        <v>453930.0571428572</v>
      </c>
      <c r="K5" s="640"/>
    </row>
    <row r="6" spans="1:11" ht="16.5" customHeight="1">
      <c r="A6" s="77" t="s">
        <v>416</v>
      </c>
      <c r="B6" s="76">
        <v>5</v>
      </c>
      <c r="C6" s="89">
        <v>2</v>
      </c>
      <c r="D6" s="461">
        <f>SUM(B6:C6)</f>
        <v>7</v>
      </c>
      <c r="E6" s="460"/>
      <c r="J6" s="367"/>
      <c r="K6" s="367"/>
    </row>
    <row r="7" spans="1:5" ht="17.25" customHeight="1">
      <c r="A7" s="77" t="s">
        <v>121</v>
      </c>
      <c r="B7" s="76"/>
      <c r="C7" s="76">
        <v>4</v>
      </c>
      <c r="D7" s="361">
        <f>SUM(B7:C7)</f>
        <v>4</v>
      </c>
      <c r="E7" s="460"/>
    </row>
    <row r="8" spans="1:5" ht="17.25" customHeight="1">
      <c r="A8" s="425" t="s">
        <v>168</v>
      </c>
      <c r="B8" s="76"/>
      <c r="C8" s="76">
        <v>0</v>
      </c>
      <c r="D8" s="361">
        <f>SUM(B8:C8)</f>
        <v>0</v>
      </c>
      <c r="E8" s="460"/>
    </row>
    <row r="9" spans="1:5" ht="17.25" customHeight="1">
      <c r="A9" s="77" t="s">
        <v>167</v>
      </c>
      <c r="B9" s="76">
        <v>3</v>
      </c>
      <c r="C9" s="76">
        <v>0</v>
      </c>
      <c r="D9" s="361">
        <f>SUM(B9:C9)</f>
        <v>3</v>
      </c>
      <c r="E9" s="462"/>
    </row>
    <row r="10" spans="1:5" ht="17.25" customHeight="1">
      <c r="A10" s="77" t="s">
        <v>417</v>
      </c>
      <c r="B10" s="360"/>
      <c r="C10" s="360"/>
      <c r="D10" s="361">
        <v>29</v>
      </c>
      <c r="E10" s="462">
        <f>1232000+14353652</f>
        <v>15585652</v>
      </c>
    </row>
    <row r="11" spans="1:5" ht="27" customHeight="1">
      <c r="A11" s="77" t="s">
        <v>418</v>
      </c>
      <c r="B11" s="360"/>
      <c r="C11" s="360"/>
      <c r="D11" s="361">
        <v>3</v>
      </c>
      <c r="E11" s="462">
        <v>301900</v>
      </c>
    </row>
    <row r="12" spans="1:5" ht="17.25" customHeight="1">
      <c r="A12" s="362"/>
      <c r="B12" s="362"/>
      <c r="C12" s="362"/>
      <c r="D12" s="362"/>
      <c r="E12" s="362"/>
    </row>
    <row r="13" spans="1:6" ht="15.75" customHeight="1">
      <c r="A13" s="636"/>
      <c r="B13" s="636"/>
      <c r="C13" s="636"/>
      <c r="D13" s="636"/>
      <c r="E13" s="636"/>
      <c r="F13" s="363"/>
    </row>
    <row r="14" spans="1:6" ht="15" customHeight="1">
      <c r="A14" s="599"/>
      <c r="B14" s="599"/>
      <c r="C14" s="599"/>
      <c r="D14" s="599"/>
      <c r="E14" s="599"/>
      <c r="F14" s="363"/>
    </row>
    <row r="15" spans="1:5" ht="30" customHeight="1">
      <c r="A15" s="599"/>
      <c r="B15" s="599"/>
      <c r="C15" s="599"/>
      <c r="D15" s="599"/>
      <c r="E15" s="599"/>
    </row>
    <row r="16" spans="1:7" ht="75" customHeight="1">
      <c r="A16" s="637"/>
      <c r="B16" s="637"/>
      <c r="C16" s="637"/>
      <c r="D16" s="637"/>
      <c r="E16" s="637"/>
      <c r="F16" s="364"/>
      <c r="G16" s="364"/>
    </row>
    <row r="17" spans="1:7" ht="75" customHeight="1">
      <c r="A17" s="635"/>
      <c r="B17" s="635"/>
      <c r="C17" s="635"/>
      <c r="D17" s="635"/>
      <c r="E17" s="635"/>
      <c r="F17" s="365"/>
      <c r="G17" s="365"/>
    </row>
    <row r="18" spans="1:7" ht="75" customHeight="1">
      <c r="A18" s="635"/>
      <c r="B18" s="635"/>
      <c r="C18" s="635"/>
      <c r="D18" s="635"/>
      <c r="E18" s="635"/>
      <c r="F18" s="365"/>
      <c r="G18" s="365"/>
    </row>
    <row r="19" spans="1:7" ht="60" customHeight="1">
      <c r="A19" s="635"/>
      <c r="B19" s="635"/>
      <c r="C19" s="635"/>
      <c r="D19" s="635"/>
      <c r="E19" s="635"/>
      <c r="F19" s="365"/>
      <c r="G19" s="365"/>
    </row>
  </sheetData>
  <mergeCells count="13">
    <mergeCell ref="G1:K1"/>
    <mergeCell ref="G2:I5"/>
    <mergeCell ref="J4:K4"/>
    <mergeCell ref="J5:K5"/>
    <mergeCell ref="A18:E18"/>
    <mergeCell ref="A19:E19"/>
    <mergeCell ref="A14:E14"/>
    <mergeCell ref="A13:E13"/>
    <mergeCell ref="A1:E1"/>
    <mergeCell ref="B2:E2"/>
    <mergeCell ref="A15:E15"/>
    <mergeCell ref="A16:E16"/>
    <mergeCell ref="A17:E17"/>
  </mergeCells>
  <printOptions/>
  <pageMargins left="0.7086614173228347" right="0.7086614173228347" top="0.7480314960629921" bottom="0.7480314960629921" header="0.31496062992125984" footer="0.31496062992125984"/>
  <pageSetup firstPageNumber="106" useFirstPageNumber="1" fitToHeight="0" fitToWidth="1" horizontalDpi="600" verticalDpi="600" orientation="landscape" paperSize="9" scale="68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E17" sqref="D16:E17"/>
    </sheetView>
  </sheetViews>
  <sheetFormatPr defaultColWidth="9.140625" defaultRowHeight="15"/>
  <cols>
    <col min="1" max="1" width="64.00390625" style="132" customWidth="1"/>
    <col min="2" max="2" width="20.28125" style="133" customWidth="1"/>
    <col min="3" max="3" width="6.140625" style="1" customWidth="1"/>
    <col min="4" max="16384" width="9.140625" style="1" customWidth="1"/>
  </cols>
  <sheetData>
    <row r="1" spans="1:2" ht="45.75" customHeight="1">
      <c r="A1" s="631" t="s">
        <v>419</v>
      </c>
      <c r="B1" s="611"/>
    </row>
    <row r="2" spans="1:2" s="5" customFormat="1" ht="38.25" customHeight="1">
      <c r="A2" s="415" t="s">
        <v>229</v>
      </c>
      <c r="B2" s="84" t="s">
        <v>53</v>
      </c>
    </row>
    <row r="3" spans="1:2" ht="15" customHeight="1">
      <c r="A3" s="77" t="s">
        <v>56</v>
      </c>
      <c r="B3" s="320" t="s">
        <v>420</v>
      </c>
    </row>
    <row r="4" spans="1:2" ht="15" customHeight="1">
      <c r="A4" s="77" t="s">
        <v>57</v>
      </c>
      <c r="B4" s="114">
        <v>0</v>
      </c>
    </row>
    <row r="5" spans="1:2" ht="15" customHeight="1">
      <c r="A5" s="463" t="s">
        <v>200</v>
      </c>
      <c r="B5" s="114">
        <v>815</v>
      </c>
    </row>
    <row r="6" spans="1:2" ht="15" customHeight="1">
      <c r="A6" s="463" t="s">
        <v>201</v>
      </c>
      <c r="B6" s="114">
        <v>774</v>
      </c>
    </row>
    <row r="7" spans="1:2" s="4" customFormat="1" ht="15" customHeight="1">
      <c r="A7" s="92" t="s">
        <v>202</v>
      </c>
      <c r="B7" s="464">
        <v>421632</v>
      </c>
    </row>
    <row r="8" spans="1:2" ht="15" customHeight="1">
      <c r="A8" s="77" t="s">
        <v>203</v>
      </c>
      <c r="B8" s="464">
        <v>24051</v>
      </c>
    </row>
    <row r="9" spans="1:2" s="2" customFormat="1" ht="15" customHeight="1">
      <c r="A9" s="77" t="s">
        <v>204</v>
      </c>
      <c r="B9" s="465">
        <v>25536</v>
      </c>
    </row>
    <row r="10" spans="1:2" ht="15" customHeight="1">
      <c r="A10" s="77" t="s">
        <v>205</v>
      </c>
      <c r="B10" s="464">
        <v>12434</v>
      </c>
    </row>
    <row r="12" ht="15.75">
      <c r="A12" s="368"/>
    </row>
    <row r="13" ht="15.75">
      <c r="A13" s="368"/>
    </row>
  </sheetData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rstPageNumber="107" useFirstPageNumber="1" horizontalDpi="600" verticalDpi="600" orientation="portrait" paperSize="9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 topLeftCell="A1">
      <selection activeCell="L30" sqref="L30"/>
    </sheetView>
  </sheetViews>
  <sheetFormatPr defaultColWidth="9.140625" defaultRowHeight="15"/>
  <cols>
    <col min="1" max="1" width="45.57421875" style="40" customWidth="1"/>
    <col min="2" max="2" width="19.140625" style="28" customWidth="1"/>
    <col min="3" max="16384" width="9.140625" style="1" customWidth="1"/>
  </cols>
  <sheetData>
    <row r="1" spans="1:2" ht="51" customHeight="1">
      <c r="A1" s="617" t="s">
        <v>421</v>
      </c>
      <c r="B1" s="609"/>
    </row>
    <row r="2" spans="1:2" s="5" customFormat="1" ht="38.25" customHeight="1">
      <c r="A2" s="369" t="s">
        <v>229</v>
      </c>
      <c r="B2" s="84" t="s">
        <v>53</v>
      </c>
    </row>
    <row r="3" spans="1:2" s="6" customFormat="1" ht="12.75" customHeight="1">
      <c r="A3" s="370" t="s">
        <v>58</v>
      </c>
      <c r="B3" s="373">
        <v>8960</v>
      </c>
    </row>
    <row r="4" spans="1:2" s="6" customFormat="1" ht="12.75" customHeight="1">
      <c r="A4" s="370" t="s">
        <v>195</v>
      </c>
      <c r="B4" s="373">
        <v>8919</v>
      </c>
    </row>
    <row r="5" spans="1:2" s="6" customFormat="1" ht="12.75" customHeight="1">
      <c r="A5" s="370" t="s">
        <v>194</v>
      </c>
      <c r="B5" s="374">
        <v>41</v>
      </c>
    </row>
    <row r="6" spans="1:2" s="6" customFormat="1" ht="12.75" customHeight="1">
      <c r="A6" s="370" t="s">
        <v>59</v>
      </c>
      <c r="B6" s="373">
        <v>342145</v>
      </c>
    </row>
    <row r="7" spans="1:2" s="6" customFormat="1" ht="12.75" customHeight="1">
      <c r="A7" s="370" t="s">
        <v>195</v>
      </c>
      <c r="B7" s="373">
        <v>8919</v>
      </c>
    </row>
    <row r="8" spans="1:2" s="6" customFormat="1" ht="12.75" customHeight="1">
      <c r="A8" s="370" t="s">
        <v>194</v>
      </c>
      <c r="B8" s="374">
        <v>41</v>
      </c>
    </row>
    <row r="9" spans="1:2" s="6" customFormat="1" ht="25.5">
      <c r="A9" s="371" t="s">
        <v>422</v>
      </c>
      <c r="B9" s="375">
        <v>354</v>
      </c>
    </row>
    <row r="10" spans="1:2" s="6" customFormat="1" ht="15">
      <c r="A10" s="371" t="s">
        <v>423</v>
      </c>
      <c r="B10" s="375">
        <v>2</v>
      </c>
    </row>
    <row r="11" spans="1:2" s="6" customFormat="1" ht="15">
      <c r="A11" s="372" t="s">
        <v>424</v>
      </c>
      <c r="B11" s="376">
        <v>0</v>
      </c>
    </row>
    <row r="13" spans="1:2" ht="56.25" customHeight="1">
      <c r="A13" s="524"/>
      <c r="B13" s="524"/>
    </row>
    <row r="14" spans="1:2" ht="57" customHeight="1">
      <c r="A14" s="524"/>
      <c r="B14" s="524"/>
    </row>
    <row r="16" spans="1:2" ht="66" customHeight="1">
      <c r="A16" s="623"/>
      <c r="B16" s="623"/>
    </row>
  </sheetData>
  <mergeCells count="4">
    <mergeCell ref="A1:B1"/>
    <mergeCell ref="A13:B13"/>
    <mergeCell ref="A14:B14"/>
    <mergeCell ref="A16:B16"/>
  </mergeCells>
  <printOptions/>
  <pageMargins left="0.7086614173228347" right="0.7086614173228347" top="0.7480314960629921" bottom="0.7480314960629921" header="0.31496062992125984" footer="0.31496062992125984"/>
  <pageSetup firstPageNumber="108" useFirstPageNumber="1" horizontalDpi="600" verticalDpi="600" orientation="portrait" paperSize="9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 topLeftCell="A46">
      <selection activeCell="J47" sqref="I47:J47"/>
    </sheetView>
  </sheetViews>
  <sheetFormatPr defaultColWidth="9.140625" defaultRowHeight="15"/>
  <cols>
    <col min="1" max="1" width="43.421875" style="391" customWidth="1"/>
    <col min="2" max="2" width="13.140625" style="391" customWidth="1"/>
    <col min="3" max="3" width="11.8515625" style="391" customWidth="1"/>
    <col min="4" max="4" width="14.57421875" style="391" customWidth="1"/>
    <col min="5" max="5" width="15.7109375" style="391" customWidth="1"/>
    <col min="8" max="8" width="10.7109375" style="0" customWidth="1"/>
    <col min="9" max="9" width="17.140625" style="0" customWidth="1"/>
    <col min="10" max="10" width="10.28125" style="0" customWidth="1"/>
    <col min="11" max="11" width="18.7109375" style="0" customWidth="1"/>
    <col min="12" max="12" width="17.57421875" style="0" customWidth="1"/>
  </cols>
  <sheetData>
    <row r="1" spans="1:8" ht="35.25" customHeight="1">
      <c r="A1" s="641" t="s">
        <v>206</v>
      </c>
      <c r="B1" s="540"/>
      <c r="C1" s="540"/>
      <c r="D1" s="540"/>
      <c r="E1" s="541"/>
      <c r="F1" s="8"/>
      <c r="G1" s="8"/>
      <c r="H1" s="8"/>
    </row>
    <row r="2" spans="1:8" ht="41.25" customHeight="1">
      <c r="A2" s="644" t="s">
        <v>239</v>
      </c>
      <c r="B2" s="642" t="s">
        <v>65</v>
      </c>
      <c r="C2" s="643"/>
      <c r="D2" s="646" t="s">
        <v>81</v>
      </c>
      <c r="E2" s="569"/>
      <c r="F2" s="8"/>
      <c r="G2" s="8"/>
      <c r="H2" s="8"/>
    </row>
    <row r="3" spans="1:5" ht="35.25" customHeight="1">
      <c r="A3" s="645"/>
      <c r="B3" s="385" t="s">
        <v>101</v>
      </c>
      <c r="C3" s="386" t="s">
        <v>102</v>
      </c>
      <c r="D3" s="179" t="s">
        <v>83</v>
      </c>
      <c r="E3" s="387" t="s">
        <v>82</v>
      </c>
    </row>
    <row r="4" spans="1:6" s="6" customFormat="1" ht="12.75" customHeight="1">
      <c r="A4" s="75" t="s">
        <v>80</v>
      </c>
      <c r="B4" s="243"/>
      <c r="C4" s="388"/>
      <c r="D4" s="75"/>
      <c r="E4" s="389"/>
      <c r="F4" s="9"/>
    </row>
    <row r="5" spans="1:5" s="1" customFormat="1" ht="12.75" customHeight="1">
      <c r="A5" s="647" t="s">
        <v>240</v>
      </c>
      <c r="B5" s="648"/>
      <c r="C5" s="648"/>
      <c r="D5" s="648"/>
      <c r="E5" s="649"/>
    </row>
    <row r="6" spans="1:5" s="1" customFormat="1" ht="12.75" customHeight="1">
      <c r="A6" s="650" t="s">
        <v>241</v>
      </c>
      <c r="B6" s="651"/>
      <c r="C6" s="651"/>
      <c r="D6" s="651"/>
      <c r="E6" s="652"/>
    </row>
    <row r="7" spans="1:5" ht="25.5" customHeight="1">
      <c r="A7" s="378" t="s">
        <v>425</v>
      </c>
      <c r="B7" s="653">
        <v>0</v>
      </c>
      <c r="C7" s="656">
        <v>2630.9</v>
      </c>
      <c r="D7" s="379">
        <v>0</v>
      </c>
      <c r="E7" s="380">
        <v>51</v>
      </c>
    </row>
    <row r="8" spans="1:5" ht="26.25" customHeight="1">
      <c r="A8" s="378" t="s">
        <v>242</v>
      </c>
      <c r="B8" s="654"/>
      <c r="C8" s="657"/>
      <c r="D8" s="379">
        <v>0</v>
      </c>
      <c r="E8" s="380">
        <v>33</v>
      </c>
    </row>
    <row r="9" spans="1:5" ht="25.5">
      <c r="A9" s="378" t="s">
        <v>426</v>
      </c>
      <c r="B9" s="654"/>
      <c r="C9" s="658"/>
      <c r="D9" s="379">
        <v>0</v>
      </c>
      <c r="E9" s="380">
        <v>27</v>
      </c>
    </row>
    <row r="10" spans="1:5" ht="15">
      <c r="A10" s="381" t="s">
        <v>243</v>
      </c>
      <c r="B10" s="655"/>
      <c r="C10" s="382">
        <v>900</v>
      </c>
      <c r="D10" s="379">
        <v>0</v>
      </c>
      <c r="E10" s="380">
        <v>3</v>
      </c>
    </row>
    <row r="11" spans="1:5" ht="15">
      <c r="A11" s="650" t="s">
        <v>244</v>
      </c>
      <c r="B11" s="651"/>
      <c r="C11" s="651"/>
      <c r="D11" s="651"/>
      <c r="E11" s="652"/>
    </row>
    <row r="12" spans="1:5" ht="38.25">
      <c r="A12" s="381" t="s">
        <v>245</v>
      </c>
      <c r="B12" s="653">
        <v>0</v>
      </c>
      <c r="C12" s="656">
        <v>1262.1</v>
      </c>
      <c r="D12" s="379">
        <v>0</v>
      </c>
      <c r="E12" s="380" t="s">
        <v>246</v>
      </c>
    </row>
    <row r="13" spans="1:5" ht="15">
      <c r="A13" s="381" t="s">
        <v>247</v>
      </c>
      <c r="B13" s="654"/>
      <c r="C13" s="657"/>
      <c r="D13" s="379">
        <v>0</v>
      </c>
      <c r="E13" s="380">
        <v>102</v>
      </c>
    </row>
    <row r="14" spans="1:5" ht="15">
      <c r="A14" s="381" t="s">
        <v>248</v>
      </c>
      <c r="B14" s="654"/>
      <c r="C14" s="657"/>
      <c r="D14" s="379">
        <v>0</v>
      </c>
      <c r="E14" s="380">
        <v>33</v>
      </c>
    </row>
    <row r="15" spans="1:5" ht="51">
      <c r="A15" s="381" t="s">
        <v>249</v>
      </c>
      <c r="B15" s="655"/>
      <c r="C15" s="658"/>
      <c r="D15" s="379">
        <v>0</v>
      </c>
      <c r="E15" s="380" t="s">
        <v>250</v>
      </c>
    </row>
    <row r="16" spans="1:5" ht="15">
      <c r="A16" s="650" t="s">
        <v>251</v>
      </c>
      <c r="B16" s="651"/>
      <c r="C16" s="651"/>
      <c r="D16" s="651"/>
      <c r="E16" s="652"/>
    </row>
    <row r="17" spans="1:5" ht="25.5">
      <c r="A17" s="383" t="s">
        <v>252</v>
      </c>
      <c r="B17" s="653">
        <v>0</v>
      </c>
      <c r="C17" s="656">
        <v>2500</v>
      </c>
      <c r="D17" s="379">
        <v>2</v>
      </c>
      <c r="E17" s="380">
        <v>5</v>
      </c>
    </row>
    <row r="18" spans="1:5" ht="30.75" customHeight="1">
      <c r="A18" s="383" t="s">
        <v>253</v>
      </c>
      <c r="B18" s="654"/>
      <c r="C18" s="657"/>
      <c r="D18" s="379">
        <v>10</v>
      </c>
      <c r="E18" s="380">
        <v>27</v>
      </c>
    </row>
    <row r="19" spans="1:5" ht="40.5" customHeight="1">
      <c r="A19" s="383" t="s">
        <v>254</v>
      </c>
      <c r="B19" s="654"/>
      <c r="C19" s="657"/>
      <c r="D19" s="379" t="s">
        <v>255</v>
      </c>
      <c r="E19" s="380">
        <v>38</v>
      </c>
    </row>
    <row r="20" spans="1:5" ht="25.5" customHeight="1">
      <c r="A20" s="383" t="s">
        <v>256</v>
      </c>
      <c r="B20" s="654"/>
      <c r="C20" s="657"/>
      <c r="D20" s="379" t="s">
        <v>257</v>
      </c>
      <c r="E20" s="380" t="s">
        <v>258</v>
      </c>
    </row>
    <row r="21" spans="1:5" ht="63.75">
      <c r="A21" s="381" t="s">
        <v>259</v>
      </c>
      <c r="B21" s="655"/>
      <c r="C21" s="658"/>
      <c r="D21" s="379" t="s">
        <v>260</v>
      </c>
      <c r="E21" s="380">
        <v>131</v>
      </c>
    </row>
    <row r="22" spans="1:5" ht="15">
      <c r="A22" s="647" t="s">
        <v>261</v>
      </c>
      <c r="B22" s="648"/>
      <c r="C22" s="648"/>
      <c r="D22" s="648"/>
      <c r="E22" s="649"/>
    </row>
    <row r="23" spans="1:5" ht="15">
      <c r="A23" s="650" t="s">
        <v>262</v>
      </c>
      <c r="B23" s="651"/>
      <c r="C23" s="651"/>
      <c r="D23" s="651"/>
      <c r="E23" s="652"/>
    </row>
    <row r="24" spans="1:5" ht="26.25" customHeight="1">
      <c r="A24" s="383" t="s">
        <v>263</v>
      </c>
      <c r="B24" s="653">
        <v>0</v>
      </c>
      <c r="C24" s="656">
        <v>1000</v>
      </c>
      <c r="D24" s="379">
        <v>0</v>
      </c>
      <c r="E24" s="380">
        <v>392</v>
      </c>
    </row>
    <row r="25" spans="1:5" ht="27.75" customHeight="1">
      <c r="A25" s="383" t="s">
        <v>264</v>
      </c>
      <c r="B25" s="655"/>
      <c r="C25" s="658"/>
      <c r="D25" s="379">
        <v>0</v>
      </c>
      <c r="E25" s="380">
        <v>27</v>
      </c>
    </row>
    <row r="26" spans="1:5" ht="15">
      <c r="A26" s="650" t="s">
        <v>265</v>
      </c>
      <c r="B26" s="651"/>
      <c r="C26" s="651"/>
      <c r="D26" s="651"/>
      <c r="E26" s="652"/>
    </row>
    <row r="27" spans="1:5" ht="25.5">
      <c r="A27" s="381" t="s">
        <v>266</v>
      </c>
      <c r="B27" s="653">
        <v>0</v>
      </c>
      <c r="C27" s="656">
        <v>2000</v>
      </c>
      <c r="D27" s="379" t="s">
        <v>267</v>
      </c>
      <c r="E27" s="380" t="s">
        <v>258</v>
      </c>
    </row>
    <row r="28" spans="1:5" ht="15">
      <c r="A28" s="381" t="s">
        <v>268</v>
      </c>
      <c r="B28" s="654"/>
      <c r="C28" s="657"/>
      <c r="D28" s="379" t="s">
        <v>257</v>
      </c>
      <c r="E28" s="380" t="s">
        <v>269</v>
      </c>
    </row>
    <row r="29" spans="1:5" ht="25.5">
      <c r="A29" s="381" t="s">
        <v>270</v>
      </c>
      <c r="B29" s="654"/>
      <c r="C29" s="657"/>
      <c r="D29" s="379" t="s">
        <v>271</v>
      </c>
      <c r="E29" s="380" t="s">
        <v>272</v>
      </c>
    </row>
    <row r="30" spans="1:5" ht="38.25">
      <c r="A30" s="381" t="s">
        <v>273</v>
      </c>
      <c r="B30" s="654"/>
      <c r="C30" s="657"/>
      <c r="D30" s="379" t="s">
        <v>274</v>
      </c>
      <c r="E30" s="380" t="s">
        <v>275</v>
      </c>
    </row>
    <row r="31" spans="1:5" ht="15">
      <c r="A31" s="381" t="s">
        <v>276</v>
      </c>
      <c r="B31" s="654"/>
      <c r="C31" s="657"/>
      <c r="D31" s="379" t="s">
        <v>277</v>
      </c>
      <c r="E31" s="380" t="s">
        <v>278</v>
      </c>
    </row>
    <row r="32" spans="1:5" ht="15">
      <c r="A32" s="381" t="s">
        <v>279</v>
      </c>
      <c r="B32" s="654"/>
      <c r="C32" s="657"/>
      <c r="D32" s="379" t="s">
        <v>257</v>
      </c>
      <c r="E32" s="380" t="s">
        <v>258</v>
      </c>
    </row>
    <row r="33" spans="1:5" ht="15">
      <c r="A33" s="383" t="s">
        <v>280</v>
      </c>
      <c r="B33" s="654"/>
      <c r="C33" s="657"/>
      <c r="D33" s="379">
        <v>3</v>
      </c>
      <c r="E33" s="380">
        <v>7</v>
      </c>
    </row>
    <row r="34" spans="1:5" ht="15">
      <c r="A34" s="383" t="s">
        <v>281</v>
      </c>
      <c r="B34" s="654"/>
      <c r="C34" s="657"/>
      <c r="D34" s="379">
        <v>4</v>
      </c>
      <c r="E34" s="380">
        <v>9</v>
      </c>
    </row>
    <row r="35" spans="1:5" ht="42.75" customHeight="1">
      <c r="A35" s="383" t="s">
        <v>282</v>
      </c>
      <c r="B35" s="654"/>
      <c r="C35" s="657"/>
      <c r="D35" s="379" t="s">
        <v>283</v>
      </c>
      <c r="E35" s="380" t="s">
        <v>284</v>
      </c>
    </row>
    <row r="36" spans="1:5" ht="25.5">
      <c r="A36" s="383" t="s">
        <v>285</v>
      </c>
      <c r="B36" s="654"/>
      <c r="C36" s="657"/>
      <c r="D36" s="379" t="s">
        <v>286</v>
      </c>
      <c r="E36" s="380">
        <v>2</v>
      </c>
    </row>
    <row r="37" spans="1:5" ht="25.5">
      <c r="A37" s="383" t="s">
        <v>287</v>
      </c>
      <c r="B37" s="654"/>
      <c r="C37" s="657"/>
      <c r="D37" s="379" t="s">
        <v>286</v>
      </c>
      <c r="E37" s="380">
        <v>2</v>
      </c>
    </row>
    <row r="38" spans="1:5" ht="15">
      <c r="A38" s="383" t="s">
        <v>288</v>
      </c>
      <c r="B38" s="654"/>
      <c r="C38" s="657"/>
      <c r="D38" s="379" t="s">
        <v>289</v>
      </c>
      <c r="E38" s="380">
        <v>2</v>
      </c>
    </row>
    <row r="39" spans="1:5" ht="25.5">
      <c r="A39" s="383" t="s">
        <v>290</v>
      </c>
      <c r="B39" s="654"/>
      <c r="C39" s="657"/>
      <c r="D39" s="379" t="s">
        <v>286</v>
      </c>
      <c r="E39" s="380">
        <v>90</v>
      </c>
    </row>
    <row r="40" spans="1:5" ht="25.5">
      <c r="A40" s="383" t="s">
        <v>291</v>
      </c>
      <c r="B40" s="654"/>
      <c r="C40" s="657"/>
      <c r="D40" s="379" t="s">
        <v>286</v>
      </c>
      <c r="E40" s="380">
        <v>4</v>
      </c>
    </row>
    <row r="41" spans="1:5" ht="15">
      <c r="A41" s="383" t="s">
        <v>292</v>
      </c>
      <c r="B41" s="654"/>
      <c r="C41" s="657"/>
      <c r="D41" s="379" t="s">
        <v>293</v>
      </c>
      <c r="E41" s="380">
        <v>2</v>
      </c>
    </row>
    <row r="42" spans="1:5" ht="25.5">
      <c r="A42" s="383" t="s">
        <v>294</v>
      </c>
      <c r="B42" s="655"/>
      <c r="C42" s="658"/>
      <c r="D42" s="379" t="s">
        <v>295</v>
      </c>
      <c r="E42" s="384">
        <v>2</v>
      </c>
    </row>
    <row r="43" spans="1:5" ht="15">
      <c r="A43" s="647" t="s">
        <v>296</v>
      </c>
      <c r="B43" s="659"/>
      <c r="C43" s="659"/>
      <c r="D43" s="659"/>
      <c r="E43" s="660"/>
    </row>
    <row r="44" spans="1:5" ht="15">
      <c r="A44" s="661" t="s">
        <v>297</v>
      </c>
      <c r="B44" s="662"/>
      <c r="C44" s="662"/>
      <c r="D44" s="662"/>
      <c r="E44" s="663"/>
    </row>
    <row r="45" spans="1:5" ht="30" customHeight="1">
      <c r="A45" s="383" t="s">
        <v>298</v>
      </c>
      <c r="B45" s="653">
        <v>12000</v>
      </c>
      <c r="C45" s="656">
        <v>3000</v>
      </c>
      <c r="D45" s="379">
        <v>0</v>
      </c>
      <c r="E45" s="384" t="s">
        <v>258</v>
      </c>
    </row>
    <row r="46" spans="1:5" ht="25.5">
      <c r="A46" s="383" t="s">
        <v>299</v>
      </c>
      <c r="B46" s="654"/>
      <c r="C46" s="657"/>
      <c r="D46" s="379">
        <v>0</v>
      </c>
      <c r="E46" s="384">
        <v>10</v>
      </c>
    </row>
    <row r="47" spans="1:5" ht="20.25" customHeight="1">
      <c r="A47" s="383" t="s">
        <v>300</v>
      </c>
      <c r="B47" s="654"/>
      <c r="C47" s="657"/>
      <c r="D47" s="379">
        <v>0</v>
      </c>
      <c r="E47" s="384">
        <v>18</v>
      </c>
    </row>
    <row r="48" spans="1:5" ht="27" customHeight="1">
      <c r="A48" s="383" t="s">
        <v>301</v>
      </c>
      <c r="B48" s="654"/>
      <c r="C48" s="657"/>
      <c r="D48" s="379">
        <v>0</v>
      </c>
      <c r="E48" s="384">
        <v>16</v>
      </c>
    </row>
    <row r="49" spans="1:5" ht="45" customHeight="1">
      <c r="A49" s="383" t="s">
        <v>302</v>
      </c>
      <c r="B49" s="654"/>
      <c r="C49" s="657"/>
      <c r="D49" s="379">
        <v>0</v>
      </c>
      <c r="E49" s="384">
        <v>6</v>
      </c>
    </row>
    <row r="50" spans="1:5" ht="33.75" customHeight="1">
      <c r="A50" s="383" t="s">
        <v>303</v>
      </c>
      <c r="B50" s="654"/>
      <c r="C50" s="657"/>
      <c r="D50" s="379">
        <v>0</v>
      </c>
      <c r="E50" s="384">
        <v>13</v>
      </c>
    </row>
    <row r="51" spans="1:5" ht="25.5">
      <c r="A51" s="383" t="s">
        <v>304</v>
      </c>
      <c r="B51" s="654"/>
      <c r="C51" s="657"/>
      <c r="D51" s="379">
        <v>0</v>
      </c>
      <c r="E51" s="384">
        <v>2</v>
      </c>
    </row>
    <row r="52" spans="1:5" ht="63.75">
      <c r="A52" s="383" t="s">
        <v>305</v>
      </c>
      <c r="B52" s="654"/>
      <c r="C52" s="657"/>
      <c r="D52" s="379">
        <v>0</v>
      </c>
      <c r="E52" s="384" t="s">
        <v>306</v>
      </c>
    </row>
    <row r="53" spans="1:5" ht="25.5">
      <c r="A53" s="383" t="s">
        <v>307</v>
      </c>
      <c r="B53" s="654"/>
      <c r="C53" s="657"/>
      <c r="D53" s="379">
        <v>0</v>
      </c>
      <c r="E53" s="384">
        <v>4</v>
      </c>
    </row>
    <row r="54" spans="1:5" ht="15">
      <c r="A54" s="383" t="s">
        <v>308</v>
      </c>
      <c r="B54" s="654"/>
      <c r="C54" s="657"/>
      <c r="D54" s="379" t="s">
        <v>257</v>
      </c>
      <c r="E54" s="384" t="s">
        <v>309</v>
      </c>
    </row>
    <row r="55" spans="1:5" ht="25.5">
      <c r="A55" s="383" t="s">
        <v>310</v>
      </c>
      <c r="B55" s="655"/>
      <c r="C55" s="658"/>
      <c r="D55" s="379" t="s">
        <v>257</v>
      </c>
      <c r="E55" s="384" t="s">
        <v>258</v>
      </c>
    </row>
    <row r="56" spans="1:5" ht="15">
      <c r="A56" s="650" t="s">
        <v>311</v>
      </c>
      <c r="B56" s="662"/>
      <c r="C56" s="662"/>
      <c r="D56" s="662"/>
      <c r="E56" s="663"/>
    </row>
    <row r="57" spans="1:5" ht="25.5">
      <c r="A57" s="383" t="s">
        <v>312</v>
      </c>
      <c r="B57" s="653">
        <v>1200</v>
      </c>
      <c r="C57" s="656">
        <v>400</v>
      </c>
      <c r="D57" s="379" t="s">
        <v>427</v>
      </c>
      <c r="E57" s="384" t="s">
        <v>313</v>
      </c>
    </row>
    <row r="58" spans="1:5" ht="51">
      <c r="A58" s="383" t="s">
        <v>314</v>
      </c>
      <c r="B58" s="654"/>
      <c r="C58" s="657"/>
      <c r="D58" s="379" t="s">
        <v>315</v>
      </c>
      <c r="E58" s="384" t="s">
        <v>316</v>
      </c>
    </row>
    <row r="59" spans="1:5" ht="102">
      <c r="A59" s="383" t="s">
        <v>317</v>
      </c>
      <c r="B59" s="654"/>
      <c r="C59" s="657"/>
      <c r="D59" s="379" t="s">
        <v>318</v>
      </c>
      <c r="E59" s="384" t="s">
        <v>319</v>
      </c>
    </row>
    <row r="60" spans="1:5" ht="102.75" customHeight="1">
      <c r="A60" s="383" t="s">
        <v>320</v>
      </c>
      <c r="B60" s="654"/>
      <c r="C60" s="657"/>
      <c r="D60" s="379" t="s">
        <v>321</v>
      </c>
      <c r="E60" s="384" t="s">
        <v>428</v>
      </c>
    </row>
    <row r="61" spans="1:5" ht="104.25" customHeight="1">
      <c r="A61" s="381" t="s">
        <v>322</v>
      </c>
      <c r="B61" s="655"/>
      <c r="C61" s="658"/>
      <c r="D61" s="379">
        <v>0</v>
      </c>
      <c r="E61" s="384" t="s">
        <v>429</v>
      </c>
    </row>
    <row r="62" spans="1:5" ht="15.75" thickBot="1">
      <c r="A62" s="96" t="s">
        <v>4</v>
      </c>
      <c r="B62" s="392">
        <f>SUM(B57,B45,B27,B24,B17,B7,B12)</f>
        <v>13200</v>
      </c>
      <c r="C62" s="393">
        <f>SUM(C57,C45,C27,C17,C24,C7,C10,C12)</f>
        <v>13693</v>
      </c>
      <c r="D62" s="329"/>
      <c r="E62" s="394"/>
    </row>
    <row r="64" ht="15">
      <c r="A64" s="390"/>
    </row>
    <row r="65" ht="15">
      <c r="A65" s="390"/>
    </row>
    <row r="66" ht="15">
      <c r="A66" s="390"/>
    </row>
    <row r="67" ht="15">
      <c r="A67" s="390"/>
    </row>
    <row r="68" ht="15">
      <c r="A68" s="390"/>
    </row>
    <row r="69" ht="15">
      <c r="A69" s="390"/>
    </row>
    <row r="70" ht="15">
      <c r="A70" s="390"/>
    </row>
  </sheetData>
  <mergeCells count="28">
    <mergeCell ref="B57:B61"/>
    <mergeCell ref="C57:C61"/>
    <mergeCell ref="A43:E43"/>
    <mergeCell ref="A44:E44"/>
    <mergeCell ref="B45:B55"/>
    <mergeCell ref="C45:C55"/>
    <mergeCell ref="A56:E56"/>
    <mergeCell ref="B24:B25"/>
    <mergeCell ref="C24:C25"/>
    <mergeCell ref="A26:E26"/>
    <mergeCell ref="B27:B42"/>
    <mergeCell ref="C27:C42"/>
    <mergeCell ref="A16:E16"/>
    <mergeCell ref="B17:B21"/>
    <mergeCell ref="C17:C21"/>
    <mergeCell ref="A22:E22"/>
    <mergeCell ref="A23:E23"/>
    <mergeCell ref="A6:E6"/>
    <mergeCell ref="B7:B10"/>
    <mergeCell ref="C7:C9"/>
    <mergeCell ref="A11:E11"/>
    <mergeCell ref="B12:B15"/>
    <mergeCell ref="C12:C15"/>
    <mergeCell ref="A1:E1"/>
    <mergeCell ref="B2:C2"/>
    <mergeCell ref="A2:A3"/>
    <mergeCell ref="D2:E2"/>
    <mergeCell ref="A5:E5"/>
  </mergeCells>
  <printOptions/>
  <pageMargins left="0.7086614173228347" right="0.7086614173228347" top="0.7874015748031497" bottom="0.7874015748031497" header="0.31496062992125984" footer="0.31496062992125984"/>
  <pageSetup firstPageNumber="109" useFirstPageNumber="1" fitToHeight="0" fitToWidth="1" horizontalDpi="600" verticalDpi="600" orientation="portrait" paperSize="9" scale="88" r:id="rId1"/>
  <headerFooter>
    <oddFooter>&amp;C&amp;P</oddFooter>
  </headerFooter>
  <rowBreaks count="2" manualBreakCount="2">
    <brk id="21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 topLeftCell="A1">
      <selection activeCell="F11" sqref="F11"/>
    </sheetView>
  </sheetViews>
  <sheetFormatPr defaultColWidth="9.140625" defaultRowHeight="15"/>
  <cols>
    <col min="1" max="1" width="51.421875" style="2" customWidth="1"/>
    <col min="2" max="2" width="51.421875" style="3" customWidth="1"/>
    <col min="3" max="3" width="9.140625" style="1" customWidth="1"/>
    <col min="4" max="4" width="35.00390625" style="1" bestFit="1" customWidth="1"/>
    <col min="5" max="5" width="9.140625" style="1" customWidth="1"/>
    <col min="6" max="6" width="10.28125" style="1" customWidth="1"/>
    <col min="7" max="7" width="11.00390625" style="1" customWidth="1"/>
    <col min="8" max="16384" width="9.140625" style="1" customWidth="1"/>
  </cols>
  <sheetData>
    <row r="1" spans="1:9" ht="25.5" customHeight="1">
      <c r="A1" s="508" t="s">
        <v>178</v>
      </c>
      <c r="B1" s="508"/>
      <c r="C1" s="28"/>
      <c r="D1" s="509" t="s">
        <v>176</v>
      </c>
      <c r="E1" s="510"/>
      <c r="F1" s="510"/>
      <c r="G1" s="510"/>
      <c r="H1" s="510"/>
      <c r="I1" s="511"/>
    </row>
    <row r="2" spans="1:9" s="5" customFormat="1" ht="38.25" customHeight="1">
      <c r="A2" s="369" t="s">
        <v>229</v>
      </c>
      <c r="B2" s="401"/>
      <c r="C2" s="28"/>
      <c r="D2" s="76" t="s">
        <v>229</v>
      </c>
      <c r="E2" s="71" t="s">
        <v>0</v>
      </c>
      <c r="F2" s="71" t="s">
        <v>2</v>
      </c>
      <c r="G2" s="71" t="s">
        <v>1</v>
      </c>
      <c r="H2" s="71" t="s">
        <v>3</v>
      </c>
      <c r="I2" s="84" t="s">
        <v>87</v>
      </c>
    </row>
    <row r="3" spans="1:9" s="5" customFormat="1" ht="30.75" customHeight="1">
      <c r="A3" s="243" t="s">
        <v>27</v>
      </c>
      <c r="B3" s="402" t="s">
        <v>323</v>
      </c>
      <c r="C3" s="28"/>
      <c r="D3" s="92" t="s">
        <v>108</v>
      </c>
      <c r="E3" s="76"/>
      <c r="F3" s="76"/>
      <c r="G3" s="77">
        <v>1</v>
      </c>
      <c r="H3" s="77"/>
      <c r="I3" s="77">
        <f>SUM(E3:H3)</f>
        <v>1</v>
      </c>
    </row>
    <row r="4" spans="1:9" ht="12.75" customHeight="1">
      <c r="A4" s="73" t="s">
        <v>23</v>
      </c>
      <c r="B4" s="403" t="s">
        <v>324</v>
      </c>
      <c r="C4" s="28"/>
      <c r="D4" s="108" t="s">
        <v>196</v>
      </c>
      <c r="E4" s="92"/>
      <c r="F4" s="92"/>
      <c r="G4" s="92">
        <v>9</v>
      </c>
      <c r="H4" s="92"/>
      <c r="I4" s="76">
        <f>SUM(E4:H4)</f>
        <v>9</v>
      </c>
    </row>
    <row r="5" spans="1:9" ht="12.75" customHeight="1">
      <c r="A5" s="77" t="s">
        <v>24</v>
      </c>
      <c r="B5" s="404"/>
      <c r="C5" s="28"/>
      <c r="D5" s="28"/>
      <c r="E5" s="28"/>
      <c r="F5" s="28"/>
      <c r="G5" s="28"/>
      <c r="H5" s="28"/>
      <c r="I5" s="28"/>
    </row>
    <row r="6" spans="1:9" ht="12.75" customHeight="1">
      <c r="A6" s="77" t="s">
        <v>25</v>
      </c>
      <c r="B6" s="404">
        <v>2013</v>
      </c>
      <c r="C6" s="28"/>
      <c r="D6" s="28"/>
      <c r="E6" s="28"/>
      <c r="F6" s="28"/>
      <c r="G6" s="28"/>
      <c r="H6" s="28"/>
      <c r="I6" s="28"/>
    </row>
    <row r="7" spans="1:9" ht="12.75" customHeight="1">
      <c r="A7" s="92" t="s">
        <v>28</v>
      </c>
      <c r="B7" s="404" t="s">
        <v>325</v>
      </c>
      <c r="C7" s="28"/>
      <c r="D7" s="28"/>
      <c r="E7" s="28"/>
      <c r="F7" s="28"/>
      <c r="G7" s="28"/>
      <c r="H7" s="28"/>
      <c r="I7" s="28"/>
    </row>
    <row r="8" spans="1:9" ht="12.75" customHeight="1">
      <c r="A8" s="77" t="s">
        <v>30</v>
      </c>
      <c r="B8" s="404" t="s">
        <v>326</v>
      </c>
      <c r="C8" s="28"/>
      <c r="D8" s="28"/>
      <c r="E8" s="28"/>
      <c r="F8" s="28"/>
      <c r="G8" s="28"/>
      <c r="H8" s="28"/>
      <c r="I8" s="28"/>
    </row>
    <row r="9" spans="1:9" ht="25.5" customHeight="1">
      <c r="A9" s="77" t="s">
        <v>29</v>
      </c>
      <c r="B9" s="404" t="s">
        <v>327</v>
      </c>
      <c r="C9" s="28"/>
      <c r="D9" s="28"/>
      <c r="E9" s="28"/>
      <c r="F9" s="28"/>
      <c r="G9" s="28"/>
      <c r="H9" s="28"/>
      <c r="I9" s="28"/>
    </row>
    <row r="10" spans="1:9" ht="127.5">
      <c r="A10" s="77" t="s">
        <v>26</v>
      </c>
      <c r="B10" s="405" t="s">
        <v>328</v>
      </c>
      <c r="C10" s="28"/>
      <c r="D10" s="28"/>
      <c r="E10" s="28"/>
      <c r="F10" s="28"/>
      <c r="G10" s="28"/>
      <c r="H10" s="28"/>
      <c r="I10" s="28"/>
    </row>
    <row r="11" spans="1:9" ht="165.75">
      <c r="A11" s="77" t="s">
        <v>97</v>
      </c>
      <c r="B11" s="405" t="s">
        <v>329</v>
      </c>
      <c r="C11" s="28"/>
      <c r="D11" s="28"/>
      <c r="E11" s="28"/>
      <c r="F11" s="28"/>
      <c r="G11" s="28"/>
      <c r="H11" s="28"/>
      <c r="I11" s="28"/>
    </row>
    <row r="12" spans="1:9" ht="51">
      <c r="A12" s="77" t="s">
        <v>96</v>
      </c>
      <c r="B12" s="405" t="s">
        <v>330</v>
      </c>
      <c r="C12" s="28"/>
      <c r="D12" s="28"/>
      <c r="E12" s="28"/>
      <c r="F12" s="28"/>
      <c r="G12" s="28"/>
      <c r="H12" s="28"/>
      <c r="I12" s="28"/>
    </row>
    <row r="13" spans="1:9" ht="15">
      <c r="A13" s="79" t="s">
        <v>89</v>
      </c>
      <c r="B13" s="80">
        <v>9</v>
      </c>
      <c r="C13" s="28"/>
      <c r="D13" s="28"/>
      <c r="E13" s="28"/>
      <c r="F13" s="28"/>
      <c r="G13" s="28"/>
      <c r="H13" s="28"/>
      <c r="I13" s="28"/>
    </row>
    <row r="14" spans="1:2" ht="15">
      <c r="A14" s="15"/>
      <c r="B14" s="14"/>
    </row>
    <row r="15" spans="1:2" ht="15">
      <c r="A15" s="507"/>
      <c r="B15" s="507"/>
    </row>
    <row r="16" spans="1:2" ht="15">
      <c r="A16" s="507"/>
      <c r="B16" s="507"/>
    </row>
    <row r="17" spans="1:2" ht="15">
      <c r="A17" s="507"/>
      <c r="B17" s="507"/>
    </row>
  </sheetData>
  <mergeCells count="5">
    <mergeCell ref="A17:B17"/>
    <mergeCell ref="A1:B1"/>
    <mergeCell ref="A15:B15"/>
    <mergeCell ref="A16:B16"/>
    <mergeCell ref="D1:I1"/>
  </mergeCells>
  <printOptions/>
  <pageMargins left="0.7086614173228347" right="0.7086614173228347" top="0.7480314960629921" bottom="0.7480314960629921" header="0.31496062992125984" footer="0.31496062992125984"/>
  <pageSetup firstPageNumber="72" useFirstPageNumber="1" fitToHeight="0" fitToWidth="1" horizontalDpi="600" verticalDpi="600" orientation="landscape" paperSize="9" scale="6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 topLeftCell="A1">
      <selection activeCell="B23" sqref="B23:B24"/>
    </sheetView>
  </sheetViews>
  <sheetFormatPr defaultColWidth="9.140625" defaultRowHeight="15"/>
  <cols>
    <col min="1" max="1" width="42.421875" style="2" customWidth="1"/>
    <col min="2" max="2" width="51.28125" style="3" customWidth="1"/>
    <col min="3" max="3" width="6.7109375" style="1" customWidth="1"/>
    <col min="4" max="4" width="41.140625" style="1" customWidth="1"/>
    <col min="5" max="5" width="11.140625" style="1" customWidth="1"/>
    <col min="6" max="7" width="12.28125" style="1" customWidth="1"/>
    <col min="8" max="8" width="10.421875" style="1" customWidth="1"/>
    <col min="9" max="16384" width="9.140625" style="1" customWidth="1"/>
  </cols>
  <sheetData>
    <row r="1" spans="1:9" ht="50.25" customHeight="1">
      <c r="A1" s="512" t="s">
        <v>364</v>
      </c>
      <c r="B1" s="513"/>
      <c r="C1" s="28"/>
      <c r="D1" s="509" t="s">
        <v>175</v>
      </c>
      <c r="E1" s="510"/>
      <c r="F1" s="510"/>
      <c r="G1" s="510"/>
      <c r="H1" s="510"/>
      <c r="I1" s="511"/>
    </row>
    <row r="2" spans="1:9" s="5" customFormat="1" ht="38.25" customHeight="1">
      <c r="A2" s="406" t="s">
        <v>229</v>
      </c>
      <c r="B2" s="401" t="s">
        <v>239</v>
      </c>
      <c r="C2" s="31"/>
      <c r="D2" s="406" t="s">
        <v>229</v>
      </c>
      <c r="E2" s="84" t="s">
        <v>0</v>
      </c>
      <c r="F2" s="84" t="s">
        <v>2</v>
      </c>
      <c r="G2" s="84" t="s">
        <v>1</v>
      </c>
      <c r="H2" s="84" t="s">
        <v>3</v>
      </c>
      <c r="I2" s="84" t="s">
        <v>87</v>
      </c>
    </row>
    <row r="3" spans="1:9" s="5" customFormat="1" ht="12.75" customHeight="1">
      <c r="A3" s="407" t="s">
        <v>31</v>
      </c>
      <c r="B3" s="408" t="s">
        <v>331</v>
      </c>
      <c r="C3" s="31"/>
      <c r="D3" s="86" t="s">
        <v>108</v>
      </c>
      <c r="E3" s="76"/>
      <c r="F3" s="76"/>
      <c r="G3" s="76"/>
      <c r="H3" s="76">
        <v>1</v>
      </c>
      <c r="I3" s="76">
        <f>SUM(E3:H3)</f>
        <v>1</v>
      </c>
    </row>
    <row r="4" spans="1:9" s="5" customFormat="1" ht="12.75" customHeight="1">
      <c r="A4" s="407" t="s">
        <v>67</v>
      </c>
      <c r="B4" s="408" t="s">
        <v>332</v>
      </c>
      <c r="C4" s="31"/>
      <c r="D4" s="103" t="s">
        <v>196</v>
      </c>
      <c r="E4" s="92"/>
      <c r="F4" s="92"/>
      <c r="G4" s="92"/>
      <c r="H4" s="92">
        <v>21</v>
      </c>
      <c r="I4" s="76">
        <f>SUM(E4:H4)</f>
        <v>21</v>
      </c>
    </row>
    <row r="5" spans="1:9" ht="12.75" customHeight="1">
      <c r="A5" s="409" t="s">
        <v>365</v>
      </c>
      <c r="B5" s="410" t="s">
        <v>333</v>
      </c>
      <c r="C5" s="28"/>
      <c r="D5" s="28"/>
      <c r="E5" s="28"/>
      <c r="F5" s="28"/>
      <c r="G5" s="28"/>
      <c r="H5" s="28"/>
      <c r="I5" s="28"/>
    </row>
    <row r="6" spans="1:9" ht="12.75" customHeight="1">
      <c r="A6" s="409" t="s">
        <v>25</v>
      </c>
      <c r="B6" s="411">
        <v>2009</v>
      </c>
      <c r="C6" s="28"/>
      <c r="D6" s="28"/>
      <c r="E6" s="28"/>
      <c r="F6" s="28"/>
      <c r="G6" s="28"/>
      <c r="H6" s="28"/>
      <c r="I6" s="28"/>
    </row>
    <row r="7" spans="1:9" ht="12.75" customHeight="1">
      <c r="A7" s="409" t="s">
        <v>30</v>
      </c>
      <c r="B7" s="411" t="s">
        <v>334</v>
      </c>
      <c r="C7" s="28"/>
      <c r="D7" s="28"/>
      <c r="E7" s="28"/>
      <c r="F7" s="28"/>
      <c r="G7" s="28"/>
      <c r="H7" s="28"/>
      <c r="I7" s="28"/>
    </row>
    <row r="8" spans="1:9" ht="25.5" customHeight="1">
      <c r="A8" s="409" t="s">
        <v>29</v>
      </c>
      <c r="B8" s="411" t="s">
        <v>335</v>
      </c>
      <c r="C8" s="28"/>
      <c r="D8" s="28"/>
      <c r="E8" s="28"/>
      <c r="F8" s="28"/>
      <c r="G8" s="28"/>
      <c r="H8" s="28"/>
      <c r="I8" s="28"/>
    </row>
    <row r="9" spans="1:9" ht="25.5" customHeight="1">
      <c r="A9" s="412" t="s">
        <v>26</v>
      </c>
      <c r="B9" s="410" t="s">
        <v>336</v>
      </c>
      <c r="C9" s="28"/>
      <c r="D9" s="28"/>
      <c r="E9" s="28"/>
      <c r="F9" s="28"/>
      <c r="G9" s="28"/>
      <c r="H9" s="28"/>
      <c r="I9" s="28"/>
    </row>
    <row r="10" spans="1:9" ht="15">
      <c r="A10" s="413" t="s">
        <v>89</v>
      </c>
      <c r="B10" s="414">
        <v>21</v>
      </c>
      <c r="C10" s="28"/>
      <c r="D10" s="28"/>
      <c r="E10" s="28"/>
      <c r="F10" s="28"/>
      <c r="G10" s="28"/>
      <c r="H10" s="28"/>
      <c r="I10" s="28"/>
    </row>
    <row r="11" spans="1:9" ht="14.25">
      <c r="A11" s="81"/>
      <c r="B11" s="82"/>
      <c r="C11" s="28"/>
      <c r="D11" s="28"/>
      <c r="E11" s="28"/>
      <c r="F11" s="28"/>
      <c r="G11" s="28"/>
      <c r="H11" s="28"/>
      <c r="I11" s="28"/>
    </row>
    <row r="12" spans="1:9" s="7" customFormat="1" ht="15" customHeight="1">
      <c r="A12" s="514"/>
      <c r="B12" s="514"/>
      <c r="C12" s="83"/>
      <c r="D12" s="83"/>
      <c r="E12" s="83"/>
      <c r="F12" s="83"/>
      <c r="G12" s="83"/>
      <c r="H12" s="83"/>
      <c r="I12" s="83"/>
    </row>
    <row r="13" spans="1:9" s="7" customFormat="1" ht="15" customHeight="1">
      <c r="A13" s="514"/>
      <c r="B13" s="514"/>
      <c r="C13" s="83"/>
      <c r="D13" s="83"/>
      <c r="E13" s="83"/>
      <c r="F13" s="83"/>
      <c r="G13" s="83"/>
      <c r="H13" s="83"/>
      <c r="I13" s="83"/>
    </row>
    <row r="14" spans="1:9" ht="15">
      <c r="A14" s="40"/>
      <c r="B14" s="62"/>
      <c r="C14" s="28"/>
      <c r="D14" s="28"/>
      <c r="E14" s="28"/>
      <c r="F14" s="28"/>
      <c r="G14" s="28"/>
      <c r="H14" s="28"/>
      <c r="I14" s="28"/>
    </row>
    <row r="15" spans="1:9" ht="15">
      <c r="A15" s="40"/>
      <c r="B15" s="62"/>
      <c r="C15" s="28"/>
      <c r="D15" s="28"/>
      <c r="E15" s="28"/>
      <c r="F15" s="28"/>
      <c r="G15" s="28"/>
      <c r="H15" s="28"/>
      <c r="I15" s="28"/>
    </row>
  </sheetData>
  <mergeCells count="3">
    <mergeCell ref="A1:B1"/>
    <mergeCell ref="A12:B13"/>
    <mergeCell ref="D1:I1"/>
  </mergeCells>
  <printOptions/>
  <pageMargins left="0.7086614173228347" right="0.7086614173228347" top="0.7480314960629921" bottom="0.7480314960629921" header="0.31496062992125984" footer="0.31496062992125984"/>
  <pageSetup firstPageNumber="73" useFirstPageNumber="1" fitToHeight="1" fitToWidth="1" horizontalDpi="600" verticalDpi="600" orientation="landscape" paperSize="9" scale="66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 topLeftCell="A1">
      <selection activeCell="G27" sqref="G27"/>
    </sheetView>
  </sheetViews>
  <sheetFormatPr defaultColWidth="9.140625" defaultRowHeight="15"/>
  <cols>
    <col min="1" max="1" width="40.00390625" style="2" customWidth="1"/>
    <col min="2" max="2" width="51.28125" style="3" customWidth="1"/>
    <col min="3" max="3" width="9.140625" style="1" customWidth="1"/>
    <col min="4" max="4" width="36.28125" style="1" customWidth="1"/>
    <col min="5" max="5" width="11.57421875" style="1" customWidth="1"/>
    <col min="6" max="6" width="12.28125" style="1" customWidth="1"/>
    <col min="7" max="7" width="12.8515625" style="1" customWidth="1"/>
    <col min="8" max="8" width="10.28125" style="1" customWidth="1"/>
    <col min="9" max="16384" width="9.140625" style="1" customWidth="1"/>
  </cols>
  <sheetData>
    <row r="1" spans="1:9" ht="34.5" customHeight="1">
      <c r="A1" s="512" t="s">
        <v>366</v>
      </c>
      <c r="B1" s="513"/>
      <c r="C1" s="28"/>
      <c r="D1" s="509" t="s">
        <v>174</v>
      </c>
      <c r="E1" s="510"/>
      <c r="F1" s="510"/>
      <c r="G1" s="510"/>
      <c r="H1" s="510"/>
      <c r="I1" s="511"/>
    </row>
    <row r="2" spans="1:9" s="5" customFormat="1" ht="38.25" customHeight="1">
      <c r="A2" s="415" t="s">
        <v>229</v>
      </c>
      <c r="B2" s="29"/>
      <c r="C2" s="31"/>
      <c r="D2" s="415" t="s">
        <v>362</v>
      </c>
      <c r="E2" s="84" t="s">
        <v>0</v>
      </c>
      <c r="F2" s="84" t="s">
        <v>2</v>
      </c>
      <c r="G2" s="84" t="s">
        <v>1</v>
      </c>
      <c r="H2" s="84" t="s">
        <v>3</v>
      </c>
      <c r="I2" s="84" t="s">
        <v>87</v>
      </c>
    </row>
    <row r="3" spans="1:9" s="5" customFormat="1" ht="15">
      <c r="A3" s="407" t="s">
        <v>368</v>
      </c>
      <c r="B3" s="416" t="s">
        <v>367</v>
      </c>
      <c r="C3" s="31"/>
      <c r="D3" s="86" t="s">
        <v>108</v>
      </c>
      <c r="E3" s="72"/>
      <c r="F3" s="72"/>
      <c r="G3" s="72"/>
      <c r="H3" s="72"/>
      <c r="I3" s="71">
        <f>SUM(E3:H3)</f>
        <v>0</v>
      </c>
    </row>
    <row r="4" spans="1:9" s="5" customFormat="1" ht="15">
      <c r="A4" s="407" t="s">
        <v>67</v>
      </c>
      <c r="B4" s="416" t="s">
        <v>367</v>
      </c>
      <c r="C4" s="31"/>
      <c r="D4" s="103" t="s">
        <v>196</v>
      </c>
      <c r="E4" s="86"/>
      <c r="F4" s="86"/>
      <c r="G4" s="86"/>
      <c r="H4" s="86"/>
      <c r="I4" s="71">
        <f>SUM(E4:H4)</f>
        <v>0</v>
      </c>
    </row>
    <row r="5" spans="1:9" ht="15">
      <c r="A5" s="73" t="s">
        <v>32</v>
      </c>
      <c r="B5" s="319" t="s">
        <v>367</v>
      </c>
      <c r="C5" s="28"/>
      <c r="D5" s="28"/>
      <c r="E5" s="28"/>
      <c r="F5" s="28"/>
      <c r="G5" s="28"/>
      <c r="H5" s="28"/>
      <c r="I5" s="28"/>
    </row>
    <row r="6" spans="1:9" ht="15">
      <c r="A6" s="73" t="s">
        <v>25</v>
      </c>
      <c r="B6" s="319" t="s">
        <v>367</v>
      </c>
      <c r="C6" s="28"/>
      <c r="D6" s="28"/>
      <c r="E6" s="28"/>
      <c r="F6" s="28"/>
      <c r="G6" s="28"/>
      <c r="H6" s="28"/>
      <c r="I6" s="28"/>
    </row>
    <row r="7" spans="1:9" ht="15">
      <c r="A7" s="73" t="s">
        <v>30</v>
      </c>
      <c r="B7" s="319" t="s">
        <v>367</v>
      </c>
      <c r="C7" s="28"/>
      <c r="D7" s="28"/>
      <c r="E7" s="28"/>
      <c r="F7" s="28"/>
      <c r="G7" s="28"/>
      <c r="H7" s="28"/>
      <c r="I7" s="28"/>
    </row>
    <row r="8" spans="1:9" ht="25.5">
      <c r="A8" s="73" t="s">
        <v>29</v>
      </c>
      <c r="B8" s="319" t="s">
        <v>367</v>
      </c>
      <c r="C8" s="28"/>
      <c r="D8" s="28"/>
      <c r="E8" s="28"/>
      <c r="F8" s="28"/>
      <c r="G8" s="28"/>
      <c r="H8" s="28"/>
      <c r="I8" s="28"/>
    </row>
    <row r="9" spans="1:9" ht="25.5">
      <c r="A9" s="73" t="s">
        <v>26</v>
      </c>
      <c r="B9" s="319" t="s">
        <v>367</v>
      </c>
      <c r="C9" s="28"/>
      <c r="D9" s="85"/>
      <c r="E9" s="28"/>
      <c r="F9" s="28"/>
      <c r="G9" s="28"/>
      <c r="H9" s="28"/>
      <c r="I9" s="28"/>
    </row>
    <row r="10" spans="1:9" ht="15">
      <c r="A10" s="417" t="s">
        <v>89</v>
      </c>
      <c r="B10" s="418" t="s">
        <v>367</v>
      </c>
      <c r="C10" s="28"/>
      <c r="D10" s="28"/>
      <c r="E10" s="28"/>
      <c r="F10" s="28"/>
      <c r="G10" s="28"/>
      <c r="H10" s="28"/>
      <c r="I10" s="28"/>
    </row>
    <row r="11" spans="1:9" ht="15">
      <c r="A11" s="40"/>
      <c r="B11" s="62"/>
      <c r="C11" s="28"/>
      <c r="D11" s="28"/>
      <c r="E11" s="28"/>
      <c r="F11" s="28"/>
      <c r="G11" s="28"/>
      <c r="H11" s="28"/>
      <c r="I11" s="28"/>
    </row>
    <row r="12" spans="1:9" ht="15">
      <c r="A12" s="40"/>
      <c r="B12" s="62"/>
      <c r="C12" s="28"/>
      <c r="D12" s="28"/>
      <c r="E12" s="28"/>
      <c r="F12" s="28"/>
      <c r="G12" s="28"/>
      <c r="H12" s="28"/>
      <c r="I12" s="28"/>
    </row>
    <row r="26" ht="15">
      <c r="B26" s="23"/>
    </row>
  </sheetData>
  <mergeCells count="2">
    <mergeCell ref="A1:B1"/>
    <mergeCell ref="D1:I1"/>
  </mergeCells>
  <printOptions/>
  <pageMargins left="0.7086614173228347" right="0.7086614173228347" top="0.7480314960629921" bottom="0.7480314960629921" header="0.31496062992125984" footer="0.31496062992125984"/>
  <pageSetup firstPageNumber="74" useFirstPageNumber="1" fitToHeight="1" fitToWidth="1" horizontalDpi="600" verticalDpi="600" orientation="landscape" paperSize="9" scale="67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 topLeftCell="A1">
      <selection activeCell="N18" sqref="N18"/>
    </sheetView>
  </sheetViews>
  <sheetFormatPr defaultColWidth="9.140625" defaultRowHeight="15"/>
  <cols>
    <col min="1" max="1" width="22.7109375" style="2" customWidth="1"/>
    <col min="2" max="2" width="10.421875" style="3" customWidth="1"/>
    <col min="3" max="4" width="8.28125" style="1" customWidth="1"/>
    <col min="5" max="5" width="7.7109375" style="1" customWidth="1"/>
    <col min="6" max="6" width="8.28125" style="1" customWidth="1"/>
    <col min="7" max="7" width="8.57421875" style="1" customWidth="1"/>
    <col min="8" max="8" width="7.421875" style="1" customWidth="1"/>
    <col min="9" max="9" width="7.00390625" style="1" customWidth="1"/>
    <col min="10" max="16384" width="9.140625" style="1" customWidth="1"/>
  </cols>
  <sheetData>
    <row r="1" spans="1:10" ht="25.5" customHeight="1">
      <c r="A1" s="515" t="s">
        <v>369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0" s="5" customFormat="1" ht="38.25" customHeight="1">
      <c r="A2" s="522" t="s">
        <v>229</v>
      </c>
      <c r="B2" s="486"/>
      <c r="C2" s="516" t="s">
        <v>60</v>
      </c>
      <c r="D2" s="516"/>
      <c r="E2" s="516"/>
      <c r="F2" s="516" t="s">
        <v>61</v>
      </c>
      <c r="G2" s="516"/>
      <c r="H2" s="516"/>
      <c r="I2" s="518" t="s">
        <v>62</v>
      </c>
      <c r="J2" s="520" t="s">
        <v>4</v>
      </c>
    </row>
    <row r="3" spans="1:10" s="5" customFormat="1" ht="51">
      <c r="A3" s="523"/>
      <c r="B3" s="523"/>
      <c r="C3" s="84" t="s">
        <v>63</v>
      </c>
      <c r="D3" s="84" t="s">
        <v>123</v>
      </c>
      <c r="E3" s="84" t="s">
        <v>124</v>
      </c>
      <c r="F3" s="84" t="s">
        <v>63</v>
      </c>
      <c r="G3" s="84" t="s">
        <v>123</v>
      </c>
      <c r="H3" s="84" t="s">
        <v>124</v>
      </c>
      <c r="I3" s="519"/>
      <c r="J3" s="521"/>
    </row>
    <row r="4" spans="1:10" s="2" customFormat="1" ht="38.25">
      <c r="A4" s="243" t="s">
        <v>10</v>
      </c>
      <c r="B4" s="90" t="s">
        <v>9</v>
      </c>
      <c r="C4" s="517"/>
      <c r="D4" s="517"/>
      <c r="E4" s="517"/>
      <c r="F4" s="517"/>
      <c r="G4" s="517"/>
      <c r="H4" s="517"/>
      <c r="I4" s="517"/>
      <c r="J4" s="366"/>
    </row>
    <row r="5" spans="1:10" ht="15">
      <c r="A5" s="77" t="s">
        <v>5</v>
      </c>
      <c r="B5" s="91" t="s">
        <v>8</v>
      </c>
      <c r="C5" s="92"/>
      <c r="D5" s="92"/>
      <c r="E5" s="92"/>
      <c r="F5" s="92"/>
      <c r="G5" s="92">
        <f>1</f>
        <v>1</v>
      </c>
      <c r="H5" s="92"/>
      <c r="I5" s="92">
        <v>7</v>
      </c>
      <c r="J5" s="102">
        <f>SUM(C5:I5)</f>
        <v>8</v>
      </c>
    </row>
    <row r="6" spans="1:10" ht="15">
      <c r="A6" s="77" t="s">
        <v>11</v>
      </c>
      <c r="B6" s="94" t="s">
        <v>6</v>
      </c>
      <c r="C6" s="92">
        <v>1</v>
      </c>
      <c r="D6" s="92">
        <v>2</v>
      </c>
      <c r="E6" s="92"/>
      <c r="F6" s="92">
        <v>4</v>
      </c>
      <c r="G6" s="92">
        <v>22</v>
      </c>
      <c r="H6" s="92"/>
      <c r="I6" s="92">
        <v>7</v>
      </c>
      <c r="J6" s="102">
        <f aca="true" t="shared" si="0" ref="J6:J14">SUM(C6:I6)</f>
        <v>36</v>
      </c>
    </row>
    <row r="7" spans="1:10" ht="25.5">
      <c r="A7" s="77" t="s">
        <v>12</v>
      </c>
      <c r="B7" s="94">
        <v>41.43</v>
      </c>
      <c r="C7" s="92"/>
      <c r="D7" s="92"/>
      <c r="E7" s="92"/>
      <c r="F7" s="92"/>
      <c r="G7" s="92"/>
      <c r="H7" s="92"/>
      <c r="I7" s="92">
        <v>2</v>
      </c>
      <c r="J7" s="102">
        <f t="shared" si="0"/>
        <v>2</v>
      </c>
    </row>
    <row r="8" spans="1:10" ht="25.5">
      <c r="A8" s="77" t="s">
        <v>13</v>
      </c>
      <c r="B8" s="94" t="s">
        <v>7</v>
      </c>
      <c r="C8" s="92"/>
      <c r="D8" s="92"/>
      <c r="E8" s="92">
        <v>8</v>
      </c>
      <c r="F8" s="92"/>
      <c r="G8" s="92">
        <v>1</v>
      </c>
      <c r="H8" s="92"/>
      <c r="I8" s="92">
        <v>23</v>
      </c>
      <c r="J8" s="102">
        <f t="shared" si="0"/>
        <v>32</v>
      </c>
    </row>
    <row r="9" spans="1:10" ht="25.5">
      <c r="A9" s="77" t="s">
        <v>14</v>
      </c>
      <c r="B9" s="94" t="s">
        <v>20</v>
      </c>
      <c r="C9" s="92"/>
      <c r="D9" s="92">
        <v>2</v>
      </c>
      <c r="E9" s="92">
        <v>8</v>
      </c>
      <c r="F9" s="92"/>
      <c r="G9" s="92">
        <v>27</v>
      </c>
      <c r="H9" s="92"/>
      <c r="I9" s="92">
        <v>1</v>
      </c>
      <c r="J9" s="102">
        <f t="shared" si="0"/>
        <v>38</v>
      </c>
    </row>
    <row r="10" spans="1:10" ht="15">
      <c r="A10" s="77" t="s">
        <v>15</v>
      </c>
      <c r="B10" s="94">
        <v>62.65</v>
      </c>
      <c r="C10" s="92"/>
      <c r="D10" s="92"/>
      <c r="E10" s="92">
        <v>5</v>
      </c>
      <c r="F10" s="92"/>
      <c r="G10" s="92">
        <v>1</v>
      </c>
      <c r="H10" s="92"/>
      <c r="I10" s="92"/>
      <c r="J10" s="102">
        <f t="shared" si="0"/>
        <v>6</v>
      </c>
    </row>
    <row r="11" spans="1:10" ht="25.5">
      <c r="A11" s="77" t="s">
        <v>16</v>
      </c>
      <c r="B11" s="94">
        <v>68</v>
      </c>
      <c r="C11" s="92"/>
      <c r="D11" s="92"/>
      <c r="E11" s="92"/>
      <c r="F11" s="92"/>
      <c r="G11" s="92"/>
      <c r="H11" s="92"/>
      <c r="I11" s="92"/>
      <c r="J11" s="102">
        <f t="shared" si="0"/>
        <v>0</v>
      </c>
    </row>
    <row r="12" spans="1:10" ht="25.5">
      <c r="A12" s="77" t="s">
        <v>17</v>
      </c>
      <c r="B12" s="94">
        <v>74.75</v>
      </c>
      <c r="C12" s="92"/>
      <c r="D12" s="92">
        <v>1</v>
      </c>
      <c r="E12" s="92">
        <v>19</v>
      </c>
      <c r="F12" s="92"/>
      <c r="G12" s="92"/>
      <c r="H12" s="92"/>
      <c r="I12" s="92"/>
      <c r="J12" s="102">
        <f t="shared" si="0"/>
        <v>20</v>
      </c>
    </row>
    <row r="13" spans="1:10" ht="25.5">
      <c r="A13" s="77" t="s">
        <v>18</v>
      </c>
      <c r="B13" s="94">
        <v>77</v>
      </c>
      <c r="C13" s="92"/>
      <c r="D13" s="92"/>
      <c r="E13" s="92"/>
      <c r="F13" s="92"/>
      <c r="G13" s="92">
        <v>9</v>
      </c>
      <c r="H13" s="92"/>
      <c r="I13" s="92">
        <v>2</v>
      </c>
      <c r="J13" s="102">
        <f t="shared" si="0"/>
        <v>11</v>
      </c>
    </row>
    <row r="14" spans="1:10" ht="25.5">
      <c r="A14" s="77" t="s">
        <v>19</v>
      </c>
      <c r="B14" s="94">
        <v>81.82</v>
      </c>
      <c r="C14" s="92"/>
      <c r="D14" s="92"/>
      <c r="E14" s="92">
        <v>1</v>
      </c>
      <c r="F14" s="92"/>
      <c r="G14" s="92">
        <v>8</v>
      </c>
      <c r="H14" s="92"/>
      <c r="I14" s="92">
        <v>11</v>
      </c>
      <c r="J14" s="102">
        <f t="shared" si="0"/>
        <v>20</v>
      </c>
    </row>
    <row r="15" spans="1:10" ht="15">
      <c r="A15" s="397" t="s">
        <v>4</v>
      </c>
      <c r="B15" s="398"/>
      <c r="C15" s="251">
        <f>SUM(C5:C14)</f>
        <v>1</v>
      </c>
      <c r="D15" s="251">
        <f aca="true" t="shared" si="1" ref="D15:J15">SUM(D5:D14)</f>
        <v>5</v>
      </c>
      <c r="E15" s="251">
        <f t="shared" si="1"/>
        <v>41</v>
      </c>
      <c r="F15" s="251">
        <f t="shared" si="1"/>
        <v>4</v>
      </c>
      <c r="G15" s="251">
        <f t="shared" si="1"/>
        <v>69</v>
      </c>
      <c r="H15" s="251">
        <f t="shared" si="1"/>
        <v>0</v>
      </c>
      <c r="I15" s="251">
        <f t="shared" si="1"/>
        <v>53</v>
      </c>
      <c r="J15" s="251">
        <f t="shared" si="1"/>
        <v>173</v>
      </c>
    </row>
    <row r="16" spans="1:10" ht="15">
      <c r="A16" s="40"/>
      <c r="B16" s="62"/>
      <c r="C16" s="28"/>
      <c r="D16" s="28"/>
      <c r="E16" s="28"/>
      <c r="F16" s="28"/>
      <c r="G16" s="28"/>
      <c r="H16" s="28"/>
      <c r="I16" s="28"/>
      <c r="J16" s="28"/>
    </row>
    <row r="17" spans="1:10" ht="15">
      <c r="A17" s="40"/>
      <c r="B17" s="87"/>
      <c r="C17" s="28"/>
      <c r="D17" s="28"/>
      <c r="E17" s="28"/>
      <c r="F17" s="28"/>
      <c r="G17" s="28"/>
      <c r="H17" s="28"/>
      <c r="I17" s="28"/>
      <c r="J17" s="28"/>
    </row>
    <row r="18" spans="1:10" ht="15">
      <c r="A18" s="40"/>
      <c r="B18" s="62"/>
      <c r="C18" s="28"/>
      <c r="D18" s="28"/>
      <c r="E18" s="28"/>
      <c r="F18" s="28"/>
      <c r="G18" s="28"/>
      <c r="H18" s="28"/>
      <c r="I18" s="28"/>
      <c r="J18" s="28"/>
    </row>
    <row r="19" spans="1:10" ht="15">
      <c r="A19" s="40"/>
      <c r="B19" s="62"/>
      <c r="C19" s="28"/>
      <c r="D19" s="28"/>
      <c r="E19" s="28"/>
      <c r="F19" s="28"/>
      <c r="G19" s="28"/>
      <c r="H19" s="28"/>
      <c r="I19" s="28"/>
      <c r="J19" s="28"/>
    </row>
    <row r="20" spans="1:10" ht="15">
      <c r="A20" s="40"/>
      <c r="B20" s="62"/>
      <c r="C20" s="28"/>
      <c r="D20" s="28"/>
      <c r="E20" s="28"/>
      <c r="F20" s="28"/>
      <c r="G20" s="28"/>
      <c r="H20" s="28"/>
      <c r="I20" s="28"/>
      <c r="J20" s="28"/>
    </row>
    <row r="21" spans="1:10" ht="15">
      <c r="A21" s="40"/>
      <c r="B21" s="62"/>
      <c r="C21" s="28"/>
      <c r="D21" s="28"/>
      <c r="E21" s="28"/>
      <c r="F21" s="28"/>
      <c r="G21" s="28"/>
      <c r="H21" s="28"/>
      <c r="I21" s="28"/>
      <c r="J21" s="28"/>
    </row>
    <row r="22" spans="1:10" ht="15">
      <c r="A22" s="40"/>
      <c r="B22" s="62"/>
      <c r="C22" s="28"/>
      <c r="D22" s="28"/>
      <c r="E22" s="28"/>
      <c r="F22" s="28"/>
      <c r="G22" s="28"/>
      <c r="H22" s="28"/>
      <c r="I22" s="28"/>
      <c r="J22" s="28"/>
    </row>
    <row r="23" spans="1:10" ht="15">
      <c r="A23" s="40"/>
      <c r="B23" s="62"/>
      <c r="C23" s="28"/>
      <c r="D23" s="28"/>
      <c r="E23" s="28"/>
      <c r="F23" s="28"/>
      <c r="G23" s="28"/>
      <c r="H23" s="28"/>
      <c r="I23" s="28"/>
      <c r="J23" s="28"/>
    </row>
    <row r="24" spans="1:10" ht="15">
      <c r="A24" s="40"/>
      <c r="B24" s="62"/>
      <c r="C24" s="28"/>
      <c r="D24" s="28"/>
      <c r="E24" s="28"/>
      <c r="F24" s="28"/>
      <c r="G24" s="28"/>
      <c r="H24" s="28"/>
      <c r="I24" s="28"/>
      <c r="J24" s="28"/>
    </row>
  </sheetData>
  <mergeCells count="8">
    <mergeCell ref="A1:J1"/>
    <mergeCell ref="C2:E2"/>
    <mergeCell ref="F2:H2"/>
    <mergeCell ref="C4:I4"/>
    <mergeCell ref="I2:I3"/>
    <mergeCell ref="J2:J3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75" useFirstPageNumber="1" fitToHeight="1" fitToWidth="1" horizontalDpi="600" verticalDpi="600" orientation="portrait" paperSize="9" scale="8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 topLeftCell="A1">
      <selection activeCell="S5" sqref="S5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6.140625" style="1" customWidth="1"/>
    <col min="4" max="4" width="8.28125" style="1" customWidth="1"/>
    <col min="5" max="5" width="7.421875" style="1" bestFit="1" customWidth="1"/>
    <col min="6" max="6" width="6.00390625" style="1" customWidth="1"/>
    <col min="7" max="7" width="8.57421875" style="1" customWidth="1"/>
    <col min="8" max="8" width="7.421875" style="1" customWidth="1"/>
    <col min="9" max="9" width="7.00390625" style="1" customWidth="1"/>
    <col min="10" max="10" width="9.140625" style="1" customWidth="1"/>
    <col min="11" max="11" width="22.8515625" style="1" customWidth="1"/>
    <col min="12" max="16384" width="9.140625" style="1" customWidth="1"/>
  </cols>
  <sheetData>
    <row r="1" spans="1:14" ht="25.5" customHeight="1">
      <c r="A1" s="515" t="s">
        <v>370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28"/>
      <c r="M1" s="99"/>
      <c r="N1" s="99"/>
    </row>
    <row r="2" spans="1:14" s="5" customFormat="1" ht="38.25" customHeight="1">
      <c r="A2" s="522" t="s">
        <v>337</v>
      </c>
      <c r="B2" s="486"/>
      <c r="C2" s="516" t="s">
        <v>60</v>
      </c>
      <c r="D2" s="516"/>
      <c r="E2" s="516"/>
      <c r="F2" s="516" t="s">
        <v>61</v>
      </c>
      <c r="G2" s="516"/>
      <c r="H2" s="516"/>
      <c r="I2" s="518" t="s">
        <v>62</v>
      </c>
      <c r="J2" s="520" t="s">
        <v>4</v>
      </c>
      <c r="K2" s="526" t="s">
        <v>371</v>
      </c>
      <c r="L2" s="31"/>
      <c r="M2" s="100"/>
      <c r="N2" s="100"/>
    </row>
    <row r="3" spans="1:14" s="5" customFormat="1" ht="53.25" customHeight="1">
      <c r="A3" s="523"/>
      <c r="B3" s="523"/>
      <c r="C3" s="84" t="s">
        <v>63</v>
      </c>
      <c r="D3" s="84" t="s">
        <v>123</v>
      </c>
      <c r="E3" s="84" t="s">
        <v>124</v>
      </c>
      <c r="F3" s="84" t="s">
        <v>63</v>
      </c>
      <c r="G3" s="84" t="s">
        <v>123</v>
      </c>
      <c r="H3" s="84" t="s">
        <v>124</v>
      </c>
      <c r="I3" s="519"/>
      <c r="J3" s="521"/>
      <c r="K3" s="527"/>
      <c r="L3" s="31"/>
      <c r="M3" s="100"/>
      <c r="N3" s="100"/>
    </row>
    <row r="4" spans="1:14" s="2" customFormat="1" ht="38.25">
      <c r="A4" s="181" t="s">
        <v>10</v>
      </c>
      <c r="B4" s="39" t="s">
        <v>9</v>
      </c>
      <c r="C4" s="525"/>
      <c r="D4" s="525"/>
      <c r="E4" s="525"/>
      <c r="F4" s="525"/>
      <c r="G4" s="525"/>
      <c r="H4" s="525"/>
      <c r="I4" s="525"/>
      <c r="J4" s="98"/>
      <c r="K4" s="395"/>
      <c r="L4" s="40"/>
      <c r="M4" s="101"/>
      <c r="N4" s="101"/>
    </row>
    <row r="5" spans="1:14" ht="15">
      <c r="A5" s="77" t="s">
        <v>5</v>
      </c>
      <c r="B5" s="91" t="s">
        <v>8</v>
      </c>
      <c r="C5" s="92"/>
      <c r="D5" s="92"/>
      <c r="E5" s="92"/>
      <c r="F5" s="92"/>
      <c r="G5" s="92"/>
      <c r="H5" s="92"/>
      <c r="I5" s="92">
        <v>686</v>
      </c>
      <c r="J5" s="102">
        <v>598</v>
      </c>
      <c r="K5" s="396"/>
      <c r="L5" s="28"/>
      <c r="M5" s="99"/>
      <c r="N5" s="99"/>
    </row>
    <row r="6" spans="1:14" ht="15">
      <c r="A6" s="77" t="s">
        <v>11</v>
      </c>
      <c r="B6" s="94" t="s">
        <v>6</v>
      </c>
      <c r="C6" s="92">
        <v>4</v>
      </c>
      <c r="D6" s="92">
        <v>56</v>
      </c>
      <c r="E6" s="92"/>
      <c r="F6" s="92"/>
      <c r="G6" s="92">
        <v>18</v>
      </c>
      <c r="H6" s="92"/>
      <c r="I6" s="92">
        <v>163</v>
      </c>
      <c r="J6" s="102">
        <v>238</v>
      </c>
      <c r="K6" s="396"/>
      <c r="L6" s="28"/>
      <c r="M6" s="99"/>
      <c r="N6" s="99"/>
    </row>
    <row r="7" spans="1:14" ht="26.25" customHeight="1">
      <c r="A7" s="77" t="s">
        <v>12</v>
      </c>
      <c r="B7" s="94">
        <v>41.43</v>
      </c>
      <c r="C7" s="92"/>
      <c r="D7" s="92"/>
      <c r="E7" s="92"/>
      <c r="F7" s="92"/>
      <c r="G7" s="92"/>
      <c r="H7" s="92"/>
      <c r="I7" s="92">
        <v>0</v>
      </c>
      <c r="J7" s="102">
        <v>0</v>
      </c>
      <c r="K7" s="396"/>
      <c r="L7" s="28"/>
      <c r="M7" s="99"/>
      <c r="N7" s="99"/>
    </row>
    <row r="8" spans="1:14" ht="25.5">
      <c r="A8" s="77" t="s">
        <v>13</v>
      </c>
      <c r="B8" s="94" t="s">
        <v>7</v>
      </c>
      <c r="C8" s="92"/>
      <c r="D8" s="92"/>
      <c r="E8" s="92">
        <v>6</v>
      </c>
      <c r="F8" s="92"/>
      <c r="G8" s="92"/>
      <c r="H8" s="92"/>
      <c r="I8" s="92">
        <v>52</v>
      </c>
      <c r="J8" s="102">
        <v>58</v>
      </c>
      <c r="K8" s="396">
        <v>6</v>
      </c>
      <c r="L8" s="28"/>
      <c r="M8" s="99"/>
      <c r="N8" s="99"/>
    </row>
    <row r="9" spans="1:14" ht="25.5">
      <c r="A9" s="77" t="s">
        <v>14</v>
      </c>
      <c r="B9" s="94" t="s">
        <v>20</v>
      </c>
      <c r="C9" s="92"/>
      <c r="D9" s="92">
        <v>74</v>
      </c>
      <c r="E9" s="92">
        <v>43</v>
      </c>
      <c r="F9" s="92"/>
      <c r="G9" s="92">
        <v>73</v>
      </c>
      <c r="H9" s="92"/>
      <c r="I9" s="92">
        <v>888</v>
      </c>
      <c r="J9" s="102">
        <v>983</v>
      </c>
      <c r="K9" s="396">
        <v>2</v>
      </c>
      <c r="L9" s="28"/>
      <c r="M9" s="99"/>
      <c r="N9" s="99"/>
    </row>
    <row r="10" spans="1:14" ht="15">
      <c r="A10" s="77" t="s">
        <v>15</v>
      </c>
      <c r="B10" s="94">
        <v>62.65</v>
      </c>
      <c r="C10" s="92"/>
      <c r="D10" s="92"/>
      <c r="E10" s="92">
        <v>56</v>
      </c>
      <c r="F10" s="92"/>
      <c r="G10" s="92"/>
      <c r="H10" s="92"/>
      <c r="I10" s="92">
        <v>14</v>
      </c>
      <c r="J10" s="102">
        <v>70</v>
      </c>
      <c r="K10" s="396">
        <v>16</v>
      </c>
      <c r="L10" s="28"/>
      <c r="M10" s="99"/>
      <c r="N10" s="99"/>
    </row>
    <row r="11" spans="1:14" ht="25.5">
      <c r="A11" s="77" t="s">
        <v>16</v>
      </c>
      <c r="B11" s="94">
        <v>68</v>
      </c>
      <c r="C11" s="92"/>
      <c r="D11" s="92"/>
      <c r="E11" s="92"/>
      <c r="F11" s="92"/>
      <c r="G11" s="92"/>
      <c r="H11" s="92"/>
      <c r="I11" s="92">
        <v>0</v>
      </c>
      <c r="J11" s="102">
        <v>0</v>
      </c>
      <c r="K11" s="396"/>
      <c r="L11" s="28"/>
      <c r="M11" s="99"/>
      <c r="N11" s="99"/>
    </row>
    <row r="12" spans="1:14" ht="25.5">
      <c r="A12" s="77" t="s">
        <v>17</v>
      </c>
      <c r="B12" s="94">
        <v>74.75</v>
      </c>
      <c r="C12" s="92"/>
      <c r="D12" s="92"/>
      <c r="E12" s="92">
        <v>753</v>
      </c>
      <c r="F12" s="92"/>
      <c r="G12" s="92"/>
      <c r="H12" s="92"/>
      <c r="I12" s="92">
        <v>0</v>
      </c>
      <c r="J12" s="102">
        <v>753</v>
      </c>
      <c r="K12" s="396">
        <v>150</v>
      </c>
      <c r="L12" s="28"/>
      <c r="M12" s="99"/>
      <c r="N12" s="99"/>
    </row>
    <row r="13" spans="1:14" ht="25.5">
      <c r="A13" s="77" t="s">
        <v>18</v>
      </c>
      <c r="B13" s="94">
        <v>77</v>
      </c>
      <c r="C13" s="92"/>
      <c r="D13" s="92"/>
      <c r="E13" s="92"/>
      <c r="F13" s="92"/>
      <c r="G13" s="92"/>
      <c r="H13" s="92"/>
      <c r="I13" s="92">
        <v>136</v>
      </c>
      <c r="J13" s="102">
        <v>132</v>
      </c>
      <c r="K13" s="396"/>
      <c r="L13" s="28"/>
      <c r="M13" s="99"/>
      <c r="N13" s="99"/>
    </row>
    <row r="14" spans="1:14" ht="25.5">
      <c r="A14" s="77" t="s">
        <v>19</v>
      </c>
      <c r="B14" s="94">
        <v>81.82</v>
      </c>
      <c r="C14" s="92"/>
      <c r="D14" s="92"/>
      <c r="E14" s="92"/>
      <c r="F14" s="92"/>
      <c r="G14" s="92">
        <v>30</v>
      </c>
      <c r="H14" s="92"/>
      <c r="I14" s="92">
        <v>658</v>
      </c>
      <c r="J14" s="102">
        <v>553</v>
      </c>
      <c r="K14" s="396"/>
      <c r="L14" s="28"/>
      <c r="M14" s="99"/>
      <c r="N14" s="99"/>
    </row>
    <row r="15" spans="1:14" ht="15">
      <c r="A15" s="397" t="s">
        <v>4</v>
      </c>
      <c r="B15" s="398"/>
      <c r="C15" s="399">
        <v>4</v>
      </c>
      <c r="D15" s="399">
        <v>130</v>
      </c>
      <c r="E15" s="399">
        <v>858</v>
      </c>
      <c r="F15" s="399">
        <v>0</v>
      </c>
      <c r="G15" s="399">
        <v>121</v>
      </c>
      <c r="H15" s="399">
        <v>0</v>
      </c>
      <c r="I15" s="399">
        <v>822</v>
      </c>
      <c r="J15" s="400">
        <v>1935</v>
      </c>
      <c r="K15" s="399">
        <f>SUM(K5:K14)</f>
        <v>174</v>
      </c>
      <c r="L15" s="28"/>
      <c r="M15" s="99"/>
      <c r="N15" s="99"/>
    </row>
    <row r="16" spans="1:14" ht="15">
      <c r="A16" s="40"/>
      <c r="B16" s="6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99"/>
      <c r="N16" s="99"/>
    </row>
    <row r="17" spans="1:14" ht="30" customHeight="1">
      <c r="A17" s="524"/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28"/>
      <c r="M17" s="99"/>
      <c r="N17" s="99"/>
    </row>
    <row r="18" spans="1:14" ht="15">
      <c r="A18" s="40"/>
      <c r="B18" s="6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99"/>
      <c r="N18" s="99"/>
    </row>
    <row r="19" spans="1:14" ht="15">
      <c r="A19" s="40"/>
      <c r="B19" s="6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99"/>
      <c r="N19" s="99"/>
    </row>
    <row r="20" spans="1:14" ht="15">
      <c r="A20" s="40"/>
      <c r="B20" s="62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99"/>
      <c r="N20" s="99"/>
    </row>
    <row r="21" spans="1:14" ht="15">
      <c r="A21" s="40"/>
      <c r="B21" s="6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99"/>
      <c r="N21" s="99"/>
    </row>
  </sheetData>
  <mergeCells count="10">
    <mergeCell ref="A17:K17"/>
    <mergeCell ref="C4:I4"/>
    <mergeCell ref="A1:K1"/>
    <mergeCell ref="C2:E2"/>
    <mergeCell ref="F2:H2"/>
    <mergeCell ref="I2:I3"/>
    <mergeCell ref="J2:J3"/>
    <mergeCell ref="K2:K3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76" useFirstPageNumber="1" horizontalDpi="600" verticalDpi="600" orientation="landscape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workbookViewId="0" topLeftCell="A41">
      <selection activeCell="B2" sqref="B2:B3"/>
    </sheetView>
  </sheetViews>
  <sheetFormatPr defaultColWidth="9.140625" defaultRowHeight="15"/>
  <cols>
    <col min="1" max="1" width="27.421875" style="132" customWidth="1"/>
    <col min="2" max="2" width="10.421875" style="133" customWidth="1"/>
    <col min="3" max="3" width="8.28125" style="134" customWidth="1"/>
    <col min="4" max="4" width="6.8515625" style="134" customWidth="1"/>
    <col min="5" max="5" width="8.57421875" style="134" customWidth="1"/>
    <col min="6" max="6" width="7.421875" style="134" customWidth="1"/>
    <col min="7" max="7" width="8.7109375" style="134" customWidth="1"/>
    <col min="8" max="8" width="7.00390625" style="134" customWidth="1"/>
    <col min="9" max="11" width="9.140625" style="134" customWidth="1"/>
    <col min="12" max="16384" width="9.140625" style="28" customWidth="1"/>
  </cols>
  <sheetData>
    <row r="1" spans="1:11" ht="33.75" customHeight="1">
      <c r="A1" s="539" t="s">
        <v>372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</row>
    <row r="2" spans="1:11" s="31" customFormat="1" ht="38.25" customHeight="1">
      <c r="A2" s="484" t="s">
        <v>229</v>
      </c>
      <c r="B2" s="486"/>
      <c r="C2" s="516" t="s">
        <v>0</v>
      </c>
      <c r="D2" s="516"/>
      <c r="E2" s="516" t="s">
        <v>2</v>
      </c>
      <c r="F2" s="516"/>
      <c r="G2" s="516" t="s">
        <v>1</v>
      </c>
      <c r="H2" s="516"/>
      <c r="I2" s="537" t="s">
        <v>3</v>
      </c>
      <c r="J2" s="538"/>
      <c r="K2" s="104" t="s">
        <v>4</v>
      </c>
    </row>
    <row r="3" spans="1:11" s="31" customFormat="1" ht="13.5" customHeight="1" thickBot="1">
      <c r="A3" s="485"/>
      <c r="B3" s="487"/>
      <c r="C3" s="105" t="s">
        <v>21</v>
      </c>
      <c r="D3" s="105" t="s">
        <v>22</v>
      </c>
      <c r="E3" s="105" t="s">
        <v>21</v>
      </c>
      <c r="F3" s="105" t="s">
        <v>22</v>
      </c>
      <c r="G3" s="105" t="s">
        <v>21</v>
      </c>
      <c r="H3" s="105" t="s">
        <v>22</v>
      </c>
      <c r="I3" s="106" t="s">
        <v>21</v>
      </c>
      <c r="J3" s="106" t="s">
        <v>22</v>
      </c>
      <c r="K3" s="107"/>
    </row>
    <row r="4" spans="1:11" s="37" customFormat="1" ht="15" customHeight="1">
      <c r="A4" s="531" t="s">
        <v>218</v>
      </c>
      <c r="B4" s="532"/>
      <c r="C4" s="532"/>
      <c r="D4" s="532"/>
      <c r="E4" s="532"/>
      <c r="F4" s="532"/>
      <c r="G4" s="532"/>
      <c r="H4" s="532"/>
      <c r="I4" s="532"/>
      <c r="J4" s="532"/>
      <c r="K4" s="533"/>
    </row>
    <row r="5" spans="1:11" ht="30" customHeight="1">
      <c r="A5" s="75" t="s">
        <v>10</v>
      </c>
      <c r="B5" s="90" t="s">
        <v>9</v>
      </c>
      <c r="C5" s="528"/>
      <c r="D5" s="529"/>
      <c r="E5" s="529"/>
      <c r="F5" s="529"/>
      <c r="G5" s="529"/>
      <c r="H5" s="529"/>
      <c r="I5" s="529"/>
      <c r="J5" s="529"/>
      <c r="K5" s="530"/>
    </row>
    <row r="6" spans="1:11" ht="12.75" customHeight="1">
      <c r="A6" s="78" t="s">
        <v>5</v>
      </c>
      <c r="B6" s="91" t="s">
        <v>8</v>
      </c>
      <c r="C6" s="92"/>
      <c r="D6" s="92"/>
      <c r="E6" s="92"/>
      <c r="F6" s="92"/>
      <c r="G6" s="92"/>
      <c r="H6" s="92"/>
      <c r="I6" s="108"/>
      <c r="J6" s="109"/>
      <c r="K6" s="93">
        <f>SUM(C6:J6)</f>
        <v>0</v>
      </c>
    </row>
    <row r="7" spans="1:11" ht="12.75" customHeight="1">
      <c r="A7" s="78" t="s">
        <v>11</v>
      </c>
      <c r="B7" s="94" t="s">
        <v>6</v>
      </c>
      <c r="C7" s="92"/>
      <c r="D7" s="92"/>
      <c r="E7" s="92"/>
      <c r="F7" s="92"/>
      <c r="G7" s="92"/>
      <c r="H7" s="92"/>
      <c r="I7" s="108"/>
      <c r="J7" s="109"/>
      <c r="K7" s="93">
        <f aca="true" t="shared" si="0" ref="K7:K18">SUM(C7:J7)</f>
        <v>0</v>
      </c>
    </row>
    <row r="8" spans="1:11" ht="25.5" customHeight="1">
      <c r="A8" s="78" t="s">
        <v>12</v>
      </c>
      <c r="B8" s="94">
        <v>41.43</v>
      </c>
      <c r="C8" s="92"/>
      <c r="D8" s="92"/>
      <c r="E8" s="92"/>
      <c r="F8" s="92"/>
      <c r="G8" s="92"/>
      <c r="H8" s="92"/>
      <c r="I8" s="108"/>
      <c r="J8" s="109"/>
      <c r="K8" s="93">
        <f t="shared" si="0"/>
        <v>0</v>
      </c>
    </row>
    <row r="9" spans="1:11" ht="25.5">
      <c r="A9" s="78" t="s">
        <v>13</v>
      </c>
      <c r="B9" s="94" t="s">
        <v>7</v>
      </c>
      <c r="C9" s="92"/>
      <c r="D9" s="92"/>
      <c r="E9" s="92"/>
      <c r="F9" s="92"/>
      <c r="G9" s="92"/>
      <c r="H9" s="92"/>
      <c r="I9" s="108"/>
      <c r="J9" s="109"/>
      <c r="K9" s="93">
        <f t="shared" si="0"/>
        <v>0</v>
      </c>
    </row>
    <row r="10" spans="1:11" ht="25.5">
      <c r="A10" s="78" t="s">
        <v>14</v>
      </c>
      <c r="B10" s="94" t="s">
        <v>20</v>
      </c>
      <c r="C10" s="92">
        <v>164</v>
      </c>
      <c r="D10" s="92">
        <v>231</v>
      </c>
      <c r="E10" s="92">
        <v>0</v>
      </c>
      <c r="F10" s="92">
        <v>0</v>
      </c>
      <c r="G10" s="92">
        <v>42</v>
      </c>
      <c r="H10" s="92">
        <v>0</v>
      </c>
      <c r="I10" s="108">
        <v>0</v>
      </c>
      <c r="J10" s="109">
        <v>0</v>
      </c>
      <c r="K10" s="93">
        <f t="shared" si="0"/>
        <v>437</v>
      </c>
    </row>
    <row r="11" spans="1:11" ht="12.75" customHeight="1">
      <c r="A11" s="78" t="s">
        <v>15</v>
      </c>
      <c r="B11" s="94">
        <v>62.65</v>
      </c>
      <c r="C11" s="92">
        <v>411</v>
      </c>
      <c r="D11" s="92">
        <v>260</v>
      </c>
      <c r="E11" s="92">
        <v>0</v>
      </c>
      <c r="F11" s="92">
        <v>0</v>
      </c>
      <c r="G11" s="92">
        <v>269</v>
      </c>
      <c r="H11" s="92">
        <v>0</v>
      </c>
      <c r="I11" s="108">
        <v>15</v>
      </c>
      <c r="J11" s="109">
        <v>9</v>
      </c>
      <c r="K11" s="93">
        <f t="shared" si="0"/>
        <v>964</v>
      </c>
    </row>
    <row r="12" spans="1:11" ht="25.5">
      <c r="A12" s="78" t="s">
        <v>16</v>
      </c>
      <c r="B12" s="94">
        <v>68</v>
      </c>
      <c r="C12" s="92"/>
      <c r="D12" s="92"/>
      <c r="E12" s="92"/>
      <c r="F12" s="92"/>
      <c r="G12" s="92"/>
      <c r="H12" s="92"/>
      <c r="I12" s="108"/>
      <c r="J12" s="109"/>
      <c r="K12" s="93">
        <f t="shared" si="0"/>
        <v>0</v>
      </c>
    </row>
    <row r="13" spans="1:11" ht="25.5">
      <c r="A13" s="78" t="s">
        <v>17</v>
      </c>
      <c r="B13" s="94">
        <v>74.75</v>
      </c>
      <c r="C13" s="92"/>
      <c r="D13" s="92"/>
      <c r="E13" s="92"/>
      <c r="F13" s="92"/>
      <c r="G13" s="92"/>
      <c r="H13" s="92"/>
      <c r="I13" s="108"/>
      <c r="J13" s="109"/>
      <c r="K13" s="93">
        <f t="shared" si="0"/>
        <v>0</v>
      </c>
    </row>
    <row r="14" spans="1:11" ht="15">
      <c r="A14" s="78" t="s">
        <v>18</v>
      </c>
      <c r="B14" s="94">
        <v>77</v>
      </c>
      <c r="C14" s="92"/>
      <c r="D14" s="92"/>
      <c r="E14" s="92"/>
      <c r="F14" s="92"/>
      <c r="G14" s="92"/>
      <c r="H14" s="92"/>
      <c r="I14" s="108"/>
      <c r="J14" s="109"/>
      <c r="K14" s="93">
        <f t="shared" si="0"/>
        <v>0</v>
      </c>
    </row>
    <row r="15" spans="1:11" s="37" customFormat="1" ht="15">
      <c r="A15" s="78" t="s">
        <v>19</v>
      </c>
      <c r="B15" s="94">
        <v>81.82</v>
      </c>
      <c r="C15" s="92"/>
      <c r="D15" s="92"/>
      <c r="E15" s="92"/>
      <c r="F15" s="92"/>
      <c r="G15" s="92"/>
      <c r="H15" s="92"/>
      <c r="I15" s="108"/>
      <c r="J15" s="109"/>
      <c r="K15" s="93">
        <f t="shared" si="0"/>
        <v>0</v>
      </c>
    </row>
    <row r="16" spans="1:11" s="37" customFormat="1" ht="15">
      <c r="A16" s="110" t="s">
        <v>106</v>
      </c>
      <c r="B16" s="111" t="s">
        <v>107</v>
      </c>
      <c r="C16" s="102">
        <f>SUM(C6:C15)</f>
        <v>575</v>
      </c>
      <c r="D16" s="102">
        <f aca="true" t="shared" si="1" ref="D16:J16">SUM(D6:D15)</f>
        <v>491</v>
      </c>
      <c r="E16" s="102">
        <f t="shared" si="1"/>
        <v>0</v>
      </c>
      <c r="F16" s="102">
        <f t="shared" si="1"/>
        <v>0</v>
      </c>
      <c r="G16" s="102">
        <f t="shared" si="1"/>
        <v>311</v>
      </c>
      <c r="H16" s="102">
        <f t="shared" si="1"/>
        <v>0</v>
      </c>
      <c r="I16" s="102">
        <f t="shared" si="1"/>
        <v>15</v>
      </c>
      <c r="J16" s="112">
        <f t="shared" si="1"/>
        <v>9</v>
      </c>
      <c r="K16" s="93">
        <f>SUM(K6:K15)</f>
        <v>1401</v>
      </c>
    </row>
    <row r="17" spans="1:11" s="37" customFormat="1" ht="15">
      <c r="A17" s="113" t="s">
        <v>338</v>
      </c>
      <c r="B17" s="114" t="s">
        <v>107</v>
      </c>
      <c r="C17" s="108">
        <v>409</v>
      </c>
      <c r="D17" s="108">
        <v>396</v>
      </c>
      <c r="E17" s="108">
        <v>0</v>
      </c>
      <c r="F17" s="108">
        <v>0</v>
      </c>
      <c r="G17" s="108">
        <v>214</v>
      </c>
      <c r="H17" s="108">
        <v>0</v>
      </c>
      <c r="I17" s="108">
        <v>7</v>
      </c>
      <c r="J17" s="108">
        <v>4</v>
      </c>
      <c r="K17" s="115">
        <f t="shared" si="0"/>
        <v>1030</v>
      </c>
    </row>
    <row r="18" spans="1:11" s="37" customFormat="1" ht="15">
      <c r="A18" s="113" t="s">
        <v>339</v>
      </c>
      <c r="B18" s="114" t="s">
        <v>107</v>
      </c>
      <c r="C18" s="108">
        <v>12</v>
      </c>
      <c r="D18" s="108">
        <v>6</v>
      </c>
      <c r="E18" s="108">
        <v>0</v>
      </c>
      <c r="F18" s="108">
        <v>0</v>
      </c>
      <c r="G18" s="108">
        <v>4</v>
      </c>
      <c r="H18" s="108">
        <v>0</v>
      </c>
      <c r="I18" s="108">
        <v>1</v>
      </c>
      <c r="J18" s="108">
        <v>2</v>
      </c>
      <c r="K18" s="115">
        <f t="shared" si="0"/>
        <v>25</v>
      </c>
    </row>
    <row r="19" spans="1:11" s="40" customFormat="1" ht="15">
      <c r="A19" s="534" t="s">
        <v>219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6"/>
    </row>
    <row r="20" spans="1:11" ht="25.5">
      <c r="A20" s="75" t="s">
        <v>10</v>
      </c>
      <c r="B20" s="90" t="s">
        <v>9</v>
      </c>
      <c r="C20" s="528"/>
      <c r="D20" s="529"/>
      <c r="E20" s="529"/>
      <c r="F20" s="529"/>
      <c r="G20" s="529"/>
      <c r="H20" s="529"/>
      <c r="I20" s="529"/>
      <c r="J20" s="529"/>
      <c r="K20" s="530"/>
    </row>
    <row r="21" spans="1:11" ht="15">
      <c r="A21" s="78" t="s">
        <v>5</v>
      </c>
      <c r="B21" s="91" t="s">
        <v>8</v>
      </c>
      <c r="C21" s="92"/>
      <c r="D21" s="92"/>
      <c r="E21" s="92"/>
      <c r="F21" s="92"/>
      <c r="G21" s="92"/>
      <c r="H21" s="92"/>
      <c r="I21" s="108"/>
      <c r="J21" s="109"/>
      <c r="K21" s="93">
        <f>SUM(C21:J21)</f>
        <v>0</v>
      </c>
    </row>
    <row r="22" spans="1:11" ht="15">
      <c r="A22" s="78" t="s">
        <v>11</v>
      </c>
      <c r="B22" s="94" t="s">
        <v>6</v>
      </c>
      <c r="C22" s="92">
        <v>181</v>
      </c>
      <c r="D22" s="92">
        <v>174</v>
      </c>
      <c r="E22" s="92">
        <v>0</v>
      </c>
      <c r="F22" s="92">
        <v>0</v>
      </c>
      <c r="G22" s="92">
        <v>19</v>
      </c>
      <c r="H22" s="92">
        <v>73</v>
      </c>
      <c r="I22" s="108">
        <v>15</v>
      </c>
      <c r="J22" s="109">
        <v>26</v>
      </c>
      <c r="K22" s="93">
        <f aca="true" t="shared" si="2" ref="K22:K138">SUM(C22:J22)</f>
        <v>488</v>
      </c>
    </row>
    <row r="23" spans="1:11" ht="25.5">
      <c r="A23" s="78" t="s">
        <v>12</v>
      </c>
      <c r="B23" s="94">
        <v>41.43</v>
      </c>
      <c r="C23" s="92"/>
      <c r="D23" s="92"/>
      <c r="E23" s="92"/>
      <c r="F23" s="92"/>
      <c r="G23" s="92"/>
      <c r="H23" s="92"/>
      <c r="I23" s="108"/>
      <c r="J23" s="109"/>
      <c r="K23" s="93">
        <f t="shared" si="2"/>
        <v>0</v>
      </c>
    </row>
    <row r="24" spans="1:11" ht="25.5">
      <c r="A24" s="78" t="s">
        <v>13</v>
      </c>
      <c r="B24" s="94" t="s">
        <v>7</v>
      </c>
      <c r="C24" s="92"/>
      <c r="D24" s="92"/>
      <c r="E24" s="92"/>
      <c r="F24" s="92"/>
      <c r="G24" s="92"/>
      <c r="H24" s="92"/>
      <c r="I24" s="108"/>
      <c r="J24" s="109"/>
      <c r="K24" s="93">
        <f t="shared" si="2"/>
        <v>0</v>
      </c>
    </row>
    <row r="25" spans="1:11" ht="25.5">
      <c r="A25" s="78" t="s">
        <v>14</v>
      </c>
      <c r="B25" s="94" t="s">
        <v>20</v>
      </c>
      <c r="C25" s="92"/>
      <c r="D25" s="92"/>
      <c r="E25" s="92"/>
      <c r="F25" s="92"/>
      <c r="G25" s="92"/>
      <c r="H25" s="92"/>
      <c r="I25" s="108"/>
      <c r="J25" s="109"/>
      <c r="K25" s="93">
        <f t="shared" si="2"/>
        <v>0</v>
      </c>
    </row>
    <row r="26" spans="1:11" ht="15">
      <c r="A26" s="78" t="s">
        <v>15</v>
      </c>
      <c r="B26" s="94">
        <v>62.65</v>
      </c>
      <c r="C26" s="92"/>
      <c r="D26" s="92"/>
      <c r="E26" s="92"/>
      <c r="F26" s="92"/>
      <c r="G26" s="92"/>
      <c r="H26" s="92"/>
      <c r="I26" s="108"/>
      <c r="J26" s="109"/>
      <c r="K26" s="93">
        <f t="shared" si="2"/>
        <v>0</v>
      </c>
    </row>
    <row r="27" spans="1:11" ht="25.5">
      <c r="A27" s="78" t="s">
        <v>16</v>
      </c>
      <c r="B27" s="94">
        <v>68</v>
      </c>
      <c r="C27" s="92"/>
      <c r="D27" s="92"/>
      <c r="E27" s="92"/>
      <c r="F27" s="92"/>
      <c r="G27" s="92"/>
      <c r="H27" s="92"/>
      <c r="I27" s="108"/>
      <c r="J27" s="109"/>
      <c r="K27" s="93">
        <f t="shared" si="2"/>
        <v>0</v>
      </c>
    </row>
    <row r="28" spans="1:11" ht="25.5">
      <c r="A28" s="78" t="s">
        <v>17</v>
      </c>
      <c r="B28" s="94">
        <v>74.75</v>
      </c>
      <c r="C28" s="92"/>
      <c r="D28" s="92"/>
      <c r="E28" s="92"/>
      <c r="F28" s="92"/>
      <c r="G28" s="92"/>
      <c r="H28" s="92"/>
      <c r="I28" s="108"/>
      <c r="J28" s="109"/>
      <c r="K28" s="93">
        <f t="shared" si="2"/>
        <v>0</v>
      </c>
    </row>
    <row r="29" spans="1:11" ht="15">
      <c r="A29" s="78" t="s">
        <v>18</v>
      </c>
      <c r="B29" s="94">
        <v>77</v>
      </c>
      <c r="C29" s="92"/>
      <c r="D29" s="92"/>
      <c r="E29" s="92"/>
      <c r="F29" s="92"/>
      <c r="G29" s="92"/>
      <c r="H29" s="92"/>
      <c r="I29" s="108"/>
      <c r="J29" s="109"/>
      <c r="K29" s="93">
        <f t="shared" si="2"/>
        <v>0</v>
      </c>
    </row>
    <row r="30" spans="1:11" ht="15">
      <c r="A30" s="116" t="s">
        <v>19</v>
      </c>
      <c r="B30" s="117">
        <v>81.82</v>
      </c>
      <c r="C30" s="118"/>
      <c r="D30" s="118"/>
      <c r="E30" s="118"/>
      <c r="F30" s="118"/>
      <c r="G30" s="118"/>
      <c r="H30" s="118"/>
      <c r="I30" s="119"/>
      <c r="J30" s="120"/>
      <c r="K30" s="121">
        <f t="shared" si="2"/>
        <v>0</v>
      </c>
    </row>
    <row r="31" spans="1:11" ht="15">
      <c r="A31" s="110" t="s">
        <v>106</v>
      </c>
      <c r="B31" s="111" t="s">
        <v>107</v>
      </c>
      <c r="C31" s="102">
        <f>SUM(C21:C30)</f>
        <v>181</v>
      </c>
      <c r="D31" s="122">
        <f aca="true" t="shared" si="3" ref="D31:J31">SUM(D21:D30)</f>
        <v>174</v>
      </c>
      <c r="E31" s="122">
        <f t="shared" si="3"/>
        <v>0</v>
      </c>
      <c r="F31" s="122">
        <f t="shared" si="3"/>
        <v>0</v>
      </c>
      <c r="G31" s="122">
        <f t="shared" si="3"/>
        <v>19</v>
      </c>
      <c r="H31" s="122">
        <f t="shared" si="3"/>
        <v>73</v>
      </c>
      <c r="I31" s="122">
        <f t="shared" si="3"/>
        <v>15</v>
      </c>
      <c r="J31" s="123">
        <f t="shared" si="3"/>
        <v>26</v>
      </c>
      <c r="K31" s="121">
        <f>SUM(K21:K30)</f>
        <v>488</v>
      </c>
    </row>
    <row r="32" spans="1:11" ht="15">
      <c r="A32" s="113" t="s">
        <v>340</v>
      </c>
      <c r="B32" s="114" t="s">
        <v>107</v>
      </c>
      <c r="C32" s="108">
        <v>24</v>
      </c>
      <c r="D32" s="108">
        <v>34</v>
      </c>
      <c r="E32" s="108">
        <v>0</v>
      </c>
      <c r="F32" s="108">
        <v>0</v>
      </c>
      <c r="G32" s="108">
        <v>5</v>
      </c>
      <c r="H32" s="108">
        <v>9</v>
      </c>
      <c r="I32" s="108">
        <v>4</v>
      </c>
      <c r="J32" s="108">
        <v>6</v>
      </c>
      <c r="K32" s="93">
        <f t="shared" si="2"/>
        <v>82</v>
      </c>
    </row>
    <row r="33" spans="1:11" ht="15">
      <c r="A33" s="113" t="s">
        <v>341</v>
      </c>
      <c r="B33" s="114" t="s">
        <v>107</v>
      </c>
      <c r="C33" s="108">
        <v>4</v>
      </c>
      <c r="D33" s="108">
        <v>2</v>
      </c>
      <c r="E33" s="108">
        <v>0</v>
      </c>
      <c r="F33" s="108">
        <v>0</v>
      </c>
      <c r="G33" s="108">
        <v>0</v>
      </c>
      <c r="H33" s="108">
        <v>5</v>
      </c>
      <c r="I33" s="108">
        <v>2</v>
      </c>
      <c r="J33" s="108">
        <v>2</v>
      </c>
      <c r="K33" s="93">
        <f t="shared" si="2"/>
        <v>15</v>
      </c>
    </row>
    <row r="34" spans="1:11" ht="15">
      <c r="A34" s="534" t="s">
        <v>220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6"/>
    </row>
    <row r="35" spans="1:11" ht="25.5">
      <c r="A35" s="75" t="s">
        <v>10</v>
      </c>
      <c r="B35" s="90" t="s">
        <v>9</v>
      </c>
      <c r="C35" s="528"/>
      <c r="D35" s="529"/>
      <c r="E35" s="529"/>
      <c r="F35" s="529"/>
      <c r="G35" s="529"/>
      <c r="H35" s="529"/>
      <c r="I35" s="529"/>
      <c r="J35" s="529"/>
      <c r="K35" s="530"/>
    </row>
    <row r="36" spans="1:11" ht="15">
      <c r="A36" s="78" t="s">
        <v>5</v>
      </c>
      <c r="B36" s="91" t="s">
        <v>8</v>
      </c>
      <c r="C36" s="92"/>
      <c r="D36" s="92"/>
      <c r="E36" s="92"/>
      <c r="F36" s="92"/>
      <c r="G36" s="92"/>
      <c r="H36" s="92"/>
      <c r="I36" s="108"/>
      <c r="J36" s="109"/>
      <c r="K36" s="93">
        <f>SUM(C36:J36)</f>
        <v>0</v>
      </c>
    </row>
    <row r="37" spans="1:11" ht="15">
      <c r="A37" s="78" t="s">
        <v>11</v>
      </c>
      <c r="B37" s="94" t="s">
        <v>6</v>
      </c>
      <c r="C37" s="92"/>
      <c r="D37" s="92"/>
      <c r="E37" s="92"/>
      <c r="F37" s="92"/>
      <c r="G37" s="92"/>
      <c r="H37" s="92"/>
      <c r="I37" s="108"/>
      <c r="J37" s="109"/>
      <c r="K37" s="93">
        <f aca="true" t="shared" si="4" ref="K37:K45">SUM(C37:J37)</f>
        <v>0</v>
      </c>
    </row>
    <row r="38" spans="1:11" ht="25.5">
      <c r="A38" s="78" t="s">
        <v>12</v>
      </c>
      <c r="B38" s="94">
        <v>41.43</v>
      </c>
      <c r="C38" s="92"/>
      <c r="D38" s="92"/>
      <c r="E38" s="92"/>
      <c r="F38" s="92"/>
      <c r="G38" s="92"/>
      <c r="H38" s="92"/>
      <c r="I38" s="108"/>
      <c r="J38" s="109"/>
      <c r="K38" s="93">
        <f t="shared" si="4"/>
        <v>0</v>
      </c>
    </row>
    <row r="39" spans="1:11" ht="25.5">
      <c r="A39" s="78" t="s">
        <v>13</v>
      </c>
      <c r="B39" s="94" t="s">
        <v>7</v>
      </c>
      <c r="C39" s="92"/>
      <c r="D39" s="92"/>
      <c r="E39" s="92"/>
      <c r="F39" s="92"/>
      <c r="G39" s="92"/>
      <c r="H39" s="92"/>
      <c r="I39" s="108"/>
      <c r="J39" s="109"/>
      <c r="K39" s="93">
        <f t="shared" si="4"/>
        <v>0</v>
      </c>
    </row>
    <row r="40" spans="1:11" ht="25.5">
      <c r="A40" s="78" t="s">
        <v>14</v>
      </c>
      <c r="B40" s="94" t="s">
        <v>20</v>
      </c>
      <c r="C40" s="92"/>
      <c r="D40" s="92"/>
      <c r="E40" s="92"/>
      <c r="F40" s="92"/>
      <c r="G40" s="92"/>
      <c r="H40" s="92"/>
      <c r="I40" s="108"/>
      <c r="J40" s="109"/>
      <c r="K40" s="93">
        <f t="shared" si="4"/>
        <v>0</v>
      </c>
    </row>
    <row r="41" spans="1:11" ht="15">
      <c r="A41" s="78" t="s">
        <v>15</v>
      </c>
      <c r="B41" s="94">
        <v>62.65</v>
      </c>
      <c r="C41" s="92"/>
      <c r="D41" s="92"/>
      <c r="E41" s="92"/>
      <c r="F41" s="92"/>
      <c r="G41" s="92"/>
      <c r="H41" s="92"/>
      <c r="I41" s="108"/>
      <c r="J41" s="109"/>
      <c r="K41" s="93">
        <f t="shared" si="4"/>
        <v>0</v>
      </c>
    </row>
    <row r="42" spans="1:11" ht="25.5">
      <c r="A42" s="78" t="s">
        <v>16</v>
      </c>
      <c r="B42" s="94">
        <v>68</v>
      </c>
      <c r="C42" s="92"/>
      <c r="D42" s="92"/>
      <c r="E42" s="92"/>
      <c r="F42" s="92"/>
      <c r="G42" s="92"/>
      <c r="H42" s="92"/>
      <c r="I42" s="108"/>
      <c r="J42" s="109"/>
      <c r="K42" s="93">
        <f t="shared" si="4"/>
        <v>0</v>
      </c>
    </row>
    <row r="43" spans="1:11" ht="25.5">
      <c r="A43" s="78" t="s">
        <v>17</v>
      </c>
      <c r="B43" s="94">
        <v>74.75</v>
      </c>
      <c r="C43" s="92"/>
      <c r="D43" s="92"/>
      <c r="E43" s="92"/>
      <c r="F43" s="92"/>
      <c r="G43" s="92"/>
      <c r="H43" s="92"/>
      <c r="I43" s="108"/>
      <c r="J43" s="109"/>
      <c r="K43" s="93">
        <f t="shared" si="4"/>
        <v>0</v>
      </c>
    </row>
    <row r="44" spans="1:11" ht="15">
      <c r="A44" s="78" t="s">
        <v>18</v>
      </c>
      <c r="B44" s="94">
        <v>77</v>
      </c>
      <c r="C44" s="92"/>
      <c r="D44" s="92"/>
      <c r="E44" s="92"/>
      <c r="F44" s="92"/>
      <c r="G44" s="92"/>
      <c r="H44" s="92"/>
      <c r="I44" s="108"/>
      <c r="J44" s="109"/>
      <c r="K44" s="93">
        <f t="shared" si="4"/>
        <v>0</v>
      </c>
    </row>
    <row r="45" spans="1:11" ht="15">
      <c r="A45" s="78" t="s">
        <v>19</v>
      </c>
      <c r="B45" s="94">
        <v>81.82</v>
      </c>
      <c r="C45" s="92">
        <v>207</v>
      </c>
      <c r="D45" s="92">
        <v>0</v>
      </c>
      <c r="E45" s="92">
        <v>0</v>
      </c>
      <c r="F45" s="92">
        <v>0</v>
      </c>
      <c r="G45" s="92">
        <v>123</v>
      </c>
      <c r="H45" s="92">
        <v>0</v>
      </c>
      <c r="I45" s="108">
        <v>14</v>
      </c>
      <c r="J45" s="109">
        <v>25</v>
      </c>
      <c r="K45" s="93">
        <f t="shared" si="4"/>
        <v>369</v>
      </c>
    </row>
    <row r="46" spans="1:11" ht="15">
      <c r="A46" s="110" t="s">
        <v>106</v>
      </c>
      <c r="B46" s="111" t="s">
        <v>107</v>
      </c>
      <c r="C46" s="102">
        <f>SUM(C36:C45)</f>
        <v>207</v>
      </c>
      <c r="D46" s="102">
        <f aca="true" t="shared" si="5" ref="D46:J46">SUM(D36:D45)</f>
        <v>0</v>
      </c>
      <c r="E46" s="102">
        <f t="shared" si="5"/>
        <v>0</v>
      </c>
      <c r="F46" s="102">
        <f t="shared" si="5"/>
        <v>0</v>
      </c>
      <c r="G46" s="102">
        <f t="shared" si="5"/>
        <v>123</v>
      </c>
      <c r="H46" s="102">
        <f t="shared" si="5"/>
        <v>0</v>
      </c>
      <c r="I46" s="102">
        <f t="shared" si="5"/>
        <v>14</v>
      </c>
      <c r="J46" s="112">
        <f t="shared" si="5"/>
        <v>25</v>
      </c>
      <c r="K46" s="93">
        <f>SUM(K36:K45)</f>
        <v>369</v>
      </c>
    </row>
    <row r="47" spans="1:11" ht="15">
      <c r="A47" s="113" t="s">
        <v>342</v>
      </c>
      <c r="B47" s="114" t="s">
        <v>107</v>
      </c>
      <c r="C47" s="108">
        <v>147</v>
      </c>
      <c r="D47" s="108">
        <v>0</v>
      </c>
      <c r="E47" s="108">
        <v>0</v>
      </c>
      <c r="F47" s="108">
        <v>0</v>
      </c>
      <c r="G47" s="108">
        <v>91</v>
      </c>
      <c r="H47" s="108">
        <v>0</v>
      </c>
      <c r="I47" s="108">
        <v>7</v>
      </c>
      <c r="J47" s="108">
        <v>15</v>
      </c>
      <c r="K47" s="115">
        <f aca="true" t="shared" si="6" ref="K47:K48">SUM(C47:J47)</f>
        <v>260</v>
      </c>
    </row>
    <row r="48" spans="1:11" ht="15">
      <c r="A48" s="113" t="s">
        <v>343</v>
      </c>
      <c r="B48" s="114" t="s">
        <v>107</v>
      </c>
      <c r="C48" s="108">
        <v>26</v>
      </c>
      <c r="D48" s="108">
        <v>0</v>
      </c>
      <c r="E48" s="108">
        <v>0</v>
      </c>
      <c r="F48" s="108">
        <v>0</v>
      </c>
      <c r="G48" s="108">
        <v>18</v>
      </c>
      <c r="H48" s="108">
        <v>0</v>
      </c>
      <c r="I48" s="108">
        <v>3</v>
      </c>
      <c r="J48" s="108">
        <v>3</v>
      </c>
      <c r="K48" s="115">
        <f t="shared" si="6"/>
        <v>50</v>
      </c>
    </row>
    <row r="49" spans="1:11" ht="15">
      <c r="A49" s="534" t="s">
        <v>221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6"/>
    </row>
    <row r="50" spans="1:11" ht="25.5">
      <c r="A50" s="75" t="s">
        <v>10</v>
      </c>
      <c r="B50" s="90" t="s">
        <v>9</v>
      </c>
      <c r="C50" s="528"/>
      <c r="D50" s="529"/>
      <c r="E50" s="529"/>
      <c r="F50" s="529"/>
      <c r="G50" s="529"/>
      <c r="H50" s="529"/>
      <c r="I50" s="529"/>
      <c r="J50" s="529"/>
      <c r="K50" s="530"/>
    </row>
    <row r="51" spans="1:11" ht="15">
      <c r="A51" s="78" t="s">
        <v>5</v>
      </c>
      <c r="B51" s="91" t="s">
        <v>8</v>
      </c>
      <c r="C51" s="92"/>
      <c r="D51" s="92"/>
      <c r="E51" s="92"/>
      <c r="F51" s="92"/>
      <c r="G51" s="92"/>
      <c r="H51" s="92"/>
      <c r="I51" s="108"/>
      <c r="J51" s="109"/>
      <c r="K51" s="93">
        <f>SUM(C51:J51)</f>
        <v>0</v>
      </c>
    </row>
    <row r="52" spans="1:11" ht="15">
      <c r="A52" s="78" t="s">
        <v>11</v>
      </c>
      <c r="B52" s="94" t="s">
        <v>6</v>
      </c>
      <c r="C52" s="92"/>
      <c r="D52" s="92"/>
      <c r="E52" s="92"/>
      <c r="F52" s="92"/>
      <c r="G52" s="92"/>
      <c r="H52" s="92"/>
      <c r="I52" s="108"/>
      <c r="J52" s="109"/>
      <c r="K52" s="93">
        <f aca="true" t="shared" si="7" ref="K52:K60">SUM(C52:J52)</f>
        <v>0</v>
      </c>
    </row>
    <row r="53" spans="1:11" ht="25.5">
      <c r="A53" s="78" t="s">
        <v>12</v>
      </c>
      <c r="B53" s="94">
        <v>41.43</v>
      </c>
      <c r="C53" s="92"/>
      <c r="D53" s="92"/>
      <c r="E53" s="92"/>
      <c r="F53" s="92"/>
      <c r="G53" s="92"/>
      <c r="H53" s="92"/>
      <c r="I53" s="108"/>
      <c r="J53" s="109"/>
      <c r="K53" s="93">
        <f t="shared" si="7"/>
        <v>0</v>
      </c>
    </row>
    <row r="54" spans="1:11" ht="25.5">
      <c r="A54" s="78" t="s">
        <v>13</v>
      </c>
      <c r="B54" s="94" t="s">
        <v>7</v>
      </c>
      <c r="C54" s="92">
        <v>468</v>
      </c>
      <c r="D54" s="92">
        <v>251</v>
      </c>
      <c r="E54" s="92">
        <v>0</v>
      </c>
      <c r="F54" s="92">
        <v>0</v>
      </c>
      <c r="G54" s="92">
        <v>0</v>
      </c>
      <c r="H54" s="92">
        <v>0</v>
      </c>
      <c r="I54" s="108">
        <v>0</v>
      </c>
      <c r="J54" s="109">
        <v>0</v>
      </c>
      <c r="K54" s="93">
        <f t="shared" si="7"/>
        <v>719</v>
      </c>
    </row>
    <row r="55" spans="1:11" ht="25.5">
      <c r="A55" s="78" t="s">
        <v>14</v>
      </c>
      <c r="B55" s="94" t="s">
        <v>20</v>
      </c>
      <c r="C55" s="92"/>
      <c r="D55" s="92"/>
      <c r="E55" s="92"/>
      <c r="F55" s="92"/>
      <c r="G55" s="92"/>
      <c r="H55" s="92"/>
      <c r="I55" s="108"/>
      <c r="J55" s="109"/>
      <c r="K55" s="93">
        <f t="shared" si="7"/>
        <v>0</v>
      </c>
    </row>
    <row r="56" spans="1:11" ht="15">
      <c r="A56" s="78" t="s">
        <v>15</v>
      </c>
      <c r="B56" s="94">
        <v>62.65</v>
      </c>
      <c r="C56" s="92"/>
      <c r="D56" s="92"/>
      <c r="E56" s="92"/>
      <c r="F56" s="92"/>
      <c r="G56" s="92"/>
      <c r="H56" s="92"/>
      <c r="I56" s="108"/>
      <c r="J56" s="109"/>
      <c r="K56" s="93">
        <f t="shared" si="7"/>
        <v>0</v>
      </c>
    </row>
    <row r="57" spans="1:11" ht="25.5">
      <c r="A57" s="78" t="s">
        <v>16</v>
      </c>
      <c r="B57" s="94">
        <v>68</v>
      </c>
      <c r="C57" s="92"/>
      <c r="D57" s="92"/>
      <c r="E57" s="92"/>
      <c r="F57" s="92"/>
      <c r="G57" s="92"/>
      <c r="H57" s="92"/>
      <c r="I57" s="108"/>
      <c r="J57" s="109"/>
      <c r="K57" s="93">
        <f t="shared" si="7"/>
        <v>0</v>
      </c>
    </row>
    <row r="58" spans="1:11" ht="25.5">
      <c r="A58" s="78" t="s">
        <v>17</v>
      </c>
      <c r="B58" s="94">
        <v>74.75</v>
      </c>
      <c r="C58" s="92"/>
      <c r="D58" s="92"/>
      <c r="E58" s="92"/>
      <c r="F58" s="92"/>
      <c r="G58" s="92"/>
      <c r="H58" s="92"/>
      <c r="I58" s="108"/>
      <c r="J58" s="109"/>
      <c r="K58" s="93">
        <f t="shared" si="7"/>
        <v>0</v>
      </c>
    </row>
    <row r="59" spans="1:11" ht="15">
      <c r="A59" s="78" t="s">
        <v>18</v>
      </c>
      <c r="B59" s="94">
        <v>77</v>
      </c>
      <c r="C59" s="92"/>
      <c r="D59" s="92"/>
      <c r="E59" s="92"/>
      <c r="F59" s="92"/>
      <c r="G59" s="92"/>
      <c r="H59" s="92"/>
      <c r="I59" s="108"/>
      <c r="J59" s="109"/>
      <c r="K59" s="93">
        <f t="shared" si="7"/>
        <v>0</v>
      </c>
    </row>
    <row r="60" spans="1:11" ht="15">
      <c r="A60" s="116" t="s">
        <v>19</v>
      </c>
      <c r="B60" s="117">
        <v>81.82</v>
      </c>
      <c r="C60" s="118"/>
      <c r="D60" s="118"/>
      <c r="E60" s="118"/>
      <c r="F60" s="118"/>
      <c r="G60" s="118"/>
      <c r="H60" s="118"/>
      <c r="I60" s="119"/>
      <c r="J60" s="120"/>
      <c r="K60" s="121">
        <f t="shared" si="7"/>
        <v>0</v>
      </c>
    </row>
    <row r="61" spans="1:11" ht="15">
      <c r="A61" s="110" t="s">
        <v>106</v>
      </c>
      <c r="B61" s="111" t="s">
        <v>107</v>
      </c>
      <c r="C61" s="102">
        <f>SUM(C51:C60)</f>
        <v>468</v>
      </c>
      <c r="D61" s="122">
        <f aca="true" t="shared" si="8" ref="D61:J61">SUM(D51:D60)</f>
        <v>251</v>
      </c>
      <c r="E61" s="122">
        <f t="shared" si="8"/>
        <v>0</v>
      </c>
      <c r="F61" s="122">
        <f t="shared" si="8"/>
        <v>0</v>
      </c>
      <c r="G61" s="122">
        <f t="shared" si="8"/>
        <v>0</v>
      </c>
      <c r="H61" s="122">
        <f t="shared" si="8"/>
        <v>0</v>
      </c>
      <c r="I61" s="122">
        <f t="shared" si="8"/>
        <v>0</v>
      </c>
      <c r="J61" s="123">
        <f t="shared" si="8"/>
        <v>0</v>
      </c>
      <c r="K61" s="121">
        <f>SUM(K51:K60)</f>
        <v>719</v>
      </c>
    </row>
    <row r="62" spans="1:11" ht="15">
      <c r="A62" s="113" t="s">
        <v>344</v>
      </c>
      <c r="B62" s="114" t="s">
        <v>107</v>
      </c>
      <c r="C62" s="108">
        <v>415</v>
      </c>
      <c r="D62" s="108">
        <v>238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93">
        <f aca="true" t="shared" si="9" ref="K62:K63">SUM(C62:J62)</f>
        <v>653</v>
      </c>
    </row>
    <row r="63" spans="1:11" ht="15">
      <c r="A63" s="113" t="s">
        <v>345</v>
      </c>
      <c r="B63" s="114" t="s">
        <v>107</v>
      </c>
      <c r="C63" s="108">
        <v>18</v>
      </c>
      <c r="D63" s="108">
        <v>2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93">
        <f t="shared" si="9"/>
        <v>20</v>
      </c>
    </row>
    <row r="64" spans="1:11" ht="15">
      <c r="A64" s="534" t="s">
        <v>223</v>
      </c>
      <c r="B64" s="542"/>
      <c r="C64" s="542"/>
      <c r="D64" s="542"/>
      <c r="E64" s="542"/>
      <c r="F64" s="542"/>
      <c r="G64" s="542"/>
      <c r="H64" s="542"/>
      <c r="I64" s="542"/>
      <c r="J64" s="542"/>
      <c r="K64" s="543"/>
    </row>
    <row r="65" spans="1:11" ht="25.5">
      <c r="A65" s="75" t="s">
        <v>10</v>
      </c>
      <c r="B65" s="90" t="s">
        <v>9</v>
      </c>
      <c r="C65" s="528"/>
      <c r="D65" s="529"/>
      <c r="E65" s="529"/>
      <c r="F65" s="529"/>
      <c r="G65" s="529"/>
      <c r="H65" s="529"/>
      <c r="I65" s="529"/>
      <c r="J65" s="529"/>
      <c r="K65" s="530"/>
    </row>
    <row r="66" spans="1:11" ht="15">
      <c r="A66" s="78" t="s">
        <v>5</v>
      </c>
      <c r="B66" s="91" t="s">
        <v>8</v>
      </c>
      <c r="C66" s="92">
        <v>134</v>
      </c>
      <c r="D66" s="92">
        <v>111</v>
      </c>
      <c r="E66" s="92">
        <v>0</v>
      </c>
      <c r="F66" s="92">
        <v>0</v>
      </c>
      <c r="G66" s="92">
        <v>30</v>
      </c>
      <c r="H66" s="92">
        <v>107</v>
      </c>
      <c r="I66" s="108">
        <v>18</v>
      </c>
      <c r="J66" s="109">
        <v>3</v>
      </c>
      <c r="K66" s="93">
        <f>SUM(C66:J66)</f>
        <v>403</v>
      </c>
    </row>
    <row r="67" spans="1:11" ht="15">
      <c r="A67" s="78" t="s">
        <v>11</v>
      </c>
      <c r="B67" s="94" t="s">
        <v>6</v>
      </c>
      <c r="C67" s="92"/>
      <c r="D67" s="92"/>
      <c r="E67" s="92"/>
      <c r="F67" s="92"/>
      <c r="G67" s="92"/>
      <c r="H67" s="92"/>
      <c r="I67" s="108"/>
      <c r="J67" s="109"/>
      <c r="K67" s="93">
        <f aca="true" t="shared" si="10" ref="K67:K75">SUM(C67:J67)</f>
        <v>0</v>
      </c>
    </row>
    <row r="68" spans="1:11" ht="25.5">
      <c r="A68" s="78" t="s">
        <v>12</v>
      </c>
      <c r="B68" s="94">
        <v>41.43</v>
      </c>
      <c r="C68" s="92"/>
      <c r="D68" s="92"/>
      <c r="E68" s="92"/>
      <c r="F68" s="92"/>
      <c r="G68" s="92"/>
      <c r="H68" s="92"/>
      <c r="I68" s="108"/>
      <c r="J68" s="109"/>
      <c r="K68" s="93">
        <f t="shared" si="10"/>
        <v>0</v>
      </c>
    </row>
    <row r="69" spans="1:11" ht="25.5">
      <c r="A69" s="78" t="s">
        <v>13</v>
      </c>
      <c r="B69" s="94" t="s">
        <v>7</v>
      </c>
      <c r="C69" s="92"/>
      <c r="D69" s="92"/>
      <c r="E69" s="92"/>
      <c r="F69" s="92"/>
      <c r="G69" s="92"/>
      <c r="H69" s="92"/>
      <c r="I69" s="108"/>
      <c r="J69" s="109"/>
      <c r="K69" s="93">
        <f t="shared" si="10"/>
        <v>0</v>
      </c>
    </row>
    <row r="70" spans="1:11" ht="25.5">
      <c r="A70" s="78" t="s">
        <v>14</v>
      </c>
      <c r="B70" s="94" t="s">
        <v>20</v>
      </c>
      <c r="C70" s="92"/>
      <c r="D70" s="92"/>
      <c r="E70" s="92"/>
      <c r="F70" s="92"/>
      <c r="G70" s="92"/>
      <c r="H70" s="92"/>
      <c r="I70" s="108"/>
      <c r="J70" s="109"/>
      <c r="K70" s="93">
        <f t="shared" si="10"/>
        <v>0</v>
      </c>
    </row>
    <row r="71" spans="1:11" ht="15">
      <c r="A71" s="78" t="s">
        <v>15</v>
      </c>
      <c r="B71" s="94">
        <v>62.65</v>
      </c>
      <c r="C71" s="92"/>
      <c r="D71" s="92"/>
      <c r="E71" s="92"/>
      <c r="F71" s="92"/>
      <c r="G71" s="92"/>
      <c r="H71" s="92"/>
      <c r="I71" s="108"/>
      <c r="J71" s="109"/>
      <c r="K71" s="93">
        <f t="shared" si="10"/>
        <v>0</v>
      </c>
    </row>
    <row r="72" spans="1:11" ht="25.5">
      <c r="A72" s="78" t="s">
        <v>16</v>
      </c>
      <c r="B72" s="94">
        <v>68</v>
      </c>
      <c r="C72" s="92"/>
      <c r="D72" s="92"/>
      <c r="E72" s="92"/>
      <c r="F72" s="92"/>
      <c r="G72" s="92"/>
      <c r="H72" s="92"/>
      <c r="I72" s="108"/>
      <c r="J72" s="109"/>
      <c r="K72" s="93">
        <f t="shared" si="10"/>
        <v>0</v>
      </c>
    </row>
    <row r="73" spans="1:11" ht="25.5">
      <c r="A73" s="78" t="s">
        <v>17</v>
      </c>
      <c r="B73" s="94">
        <v>74.75</v>
      </c>
      <c r="C73" s="92"/>
      <c r="D73" s="92"/>
      <c r="E73" s="92"/>
      <c r="F73" s="92"/>
      <c r="G73" s="92"/>
      <c r="H73" s="92"/>
      <c r="I73" s="108"/>
      <c r="J73" s="109"/>
      <c r="K73" s="93">
        <f t="shared" si="10"/>
        <v>0</v>
      </c>
    </row>
    <row r="74" spans="1:11" ht="15">
      <c r="A74" s="78" t="s">
        <v>18</v>
      </c>
      <c r="B74" s="94">
        <v>77</v>
      </c>
      <c r="C74" s="92"/>
      <c r="D74" s="92"/>
      <c r="E74" s="92"/>
      <c r="F74" s="92"/>
      <c r="G74" s="92"/>
      <c r="H74" s="92"/>
      <c r="I74" s="108"/>
      <c r="J74" s="109"/>
      <c r="K74" s="93">
        <f t="shared" si="10"/>
        <v>0</v>
      </c>
    </row>
    <row r="75" spans="1:11" ht="15">
      <c r="A75" s="78" t="s">
        <v>19</v>
      </c>
      <c r="B75" s="94">
        <v>81.82</v>
      </c>
      <c r="C75" s="92"/>
      <c r="D75" s="92"/>
      <c r="E75" s="92"/>
      <c r="F75" s="92"/>
      <c r="G75" s="92"/>
      <c r="H75" s="92"/>
      <c r="I75" s="108"/>
      <c r="J75" s="109"/>
      <c r="K75" s="93">
        <f t="shared" si="10"/>
        <v>0</v>
      </c>
    </row>
    <row r="76" spans="1:11" ht="15">
      <c r="A76" s="110" t="s">
        <v>106</v>
      </c>
      <c r="B76" s="111" t="s">
        <v>107</v>
      </c>
      <c r="C76" s="102">
        <f>SUM(C66:C75)</f>
        <v>134</v>
      </c>
      <c r="D76" s="102">
        <f aca="true" t="shared" si="11" ref="D76:J76">SUM(D66:D75)</f>
        <v>111</v>
      </c>
      <c r="E76" s="102">
        <f t="shared" si="11"/>
        <v>0</v>
      </c>
      <c r="F76" s="102">
        <f t="shared" si="11"/>
        <v>0</v>
      </c>
      <c r="G76" s="102">
        <f t="shared" si="11"/>
        <v>30</v>
      </c>
      <c r="H76" s="102">
        <f t="shared" si="11"/>
        <v>107</v>
      </c>
      <c r="I76" s="102">
        <f t="shared" si="11"/>
        <v>18</v>
      </c>
      <c r="J76" s="112">
        <f t="shared" si="11"/>
        <v>3</v>
      </c>
      <c r="K76" s="93">
        <f>SUM(K66:K75)</f>
        <v>403</v>
      </c>
    </row>
    <row r="77" spans="1:11" ht="15">
      <c r="A77" s="113" t="s">
        <v>346</v>
      </c>
      <c r="B77" s="114" t="s">
        <v>107</v>
      </c>
      <c r="C77" s="108">
        <v>81</v>
      </c>
      <c r="D77" s="108">
        <v>63</v>
      </c>
      <c r="E77" s="108">
        <v>0</v>
      </c>
      <c r="F77" s="108">
        <v>0</v>
      </c>
      <c r="G77" s="108">
        <v>21</v>
      </c>
      <c r="H77" s="108">
        <v>64</v>
      </c>
      <c r="I77" s="108">
        <v>8</v>
      </c>
      <c r="J77" s="108">
        <v>2</v>
      </c>
      <c r="K77" s="115">
        <f aca="true" t="shared" si="12" ref="K77:K78">SUM(C77:J77)</f>
        <v>239</v>
      </c>
    </row>
    <row r="78" spans="1:11" ht="15">
      <c r="A78" s="113" t="s">
        <v>347</v>
      </c>
      <c r="B78" s="114" t="s">
        <v>107</v>
      </c>
      <c r="C78" s="108">
        <v>0</v>
      </c>
      <c r="D78" s="108">
        <v>4</v>
      </c>
      <c r="E78" s="108">
        <v>0</v>
      </c>
      <c r="F78" s="108">
        <v>0</v>
      </c>
      <c r="G78" s="108">
        <v>0</v>
      </c>
      <c r="H78" s="108">
        <v>1</v>
      </c>
      <c r="I78" s="108">
        <v>1</v>
      </c>
      <c r="J78" s="108">
        <v>0</v>
      </c>
      <c r="K78" s="115">
        <f t="shared" si="12"/>
        <v>6</v>
      </c>
    </row>
    <row r="79" spans="1:11" ht="15">
      <c r="A79" s="534" t="s">
        <v>224</v>
      </c>
      <c r="B79" s="535"/>
      <c r="C79" s="535"/>
      <c r="D79" s="535"/>
      <c r="E79" s="535"/>
      <c r="F79" s="535"/>
      <c r="G79" s="535"/>
      <c r="H79" s="535"/>
      <c r="I79" s="535"/>
      <c r="J79" s="535"/>
      <c r="K79" s="536"/>
    </row>
    <row r="80" spans="1:11" ht="25.5">
      <c r="A80" s="75" t="s">
        <v>10</v>
      </c>
      <c r="B80" s="90" t="s">
        <v>9</v>
      </c>
      <c r="C80" s="528"/>
      <c r="D80" s="529"/>
      <c r="E80" s="529"/>
      <c r="F80" s="529"/>
      <c r="G80" s="529"/>
      <c r="H80" s="529"/>
      <c r="I80" s="529"/>
      <c r="J80" s="529"/>
      <c r="K80" s="530"/>
    </row>
    <row r="81" spans="1:11" ht="15">
      <c r="A81" s="78" t="s">
        <v>5</v>
      </c>
      <c r="B81" s="91" t="s">
        <v>8</v>
      </c>
      <c r="C81" s="92"/>
      <c r="D81" s="92"/>
      <c r="E81" s="92"/>
      <c r="F81" s="92"/>
      <c r="G81" s="92"/>
      <c r="H81" s="92"/>
      <c r="I81" s="108"/>
      <c r="J81" s="109"/>
      <c r="K81" s="93">
        <f>SUM(C81:J81)</f>
        <v>0</v>
      </c>
    </row>
    <row r="82" spans="1:11" ht="15">
      <c r="A82" s="78" t="s">
        <v>11</v>
      </c>
      <c r="B82" s="94" t="s">
        <v>6</v>
      </c>
      <c r="C82" s="92"/>
      <c r="D82" s="92"/>
      <c r="E82" s="92"/>
      <c r="F82" s="92"/>
      <c r="G82" s="92"/>
      <c r="H82" s="92"/>
      <c r="I82" s="108"/>
      <c r="J82" s="109"/>
      <c r="K82" s="93">
        <f aca="true" t="shared" si="13" ref="K82:K90">SUM(C82:J82)</f>
        <v>0</v>
      </c>
    </row>
    <row r="83" spans="1:11" ht="25.5">
      <c r="A83" s="78" t="s">
        <v>12</v>
      </c>
      <c r="B83" s="94">
        <v>41.43</v>
      </c>
      <c r="C83" s="92"/>
      <c r="D83" s="92"/>
      <c r="E83" s="92"/>
      <c r="F83" s="92"/>
      <c r="G83" s="92"/>
      <c r="H83" s="92"/>
      <c r="I83" s="108"/>
      <c r="J83" s="109"/>
      <c r="K83" s="93">
        <f t="shared" si="13"/>
        <v>0</v>
      </c>
    </row>
    <row r="84" spans="1:11" ht="25.5">
      <c r="A84" s="78" t="s">
        <v>13</v>
      </c>
      <c r="B84" s="94" t="s">
        <v>7</v>
      </c>
      <c r="C84" s="92"/>
      <c r="D84" s="92"/>
      <c r="E84" s="92"/>
      <c r="F84" s="92"/>
      <c r="G84" s="92"/>
      <c r="H84" s="92"/>
      <c r="I84" s="108"/>
      <c r="J84" s="109"/>
      <c r="K84" s="93">
        <f t="shared" si="13"/>
        <v>0</v>
      </c>
    </row>
    <row r="85" spans="1:11" ht="25.5">
      <c r="A85" s="78" t="s">
        <v>14</v>
      </c>
      <c r="B85" s="94" t="s">
        <v>20</v>
      </c>
      <c r="C85" s="92">
        <v>301</v>
      </c>
      <c r="D85" s="92">
        <v>213</v>
      </c>
      <c r="E85" s="92">
        <v>0</v>
      </c>
      <c r="F85" s="92">
        <v>0</v>
      </c>
      <c r="G85" s="92">
        <v>150</v>
      </c>
      <c r="H85" s="92">
        <v>72</v>
      </c>
      <c r="I85" s="108">
        <v>23</v>
      </c>
      <c r="J85" s="109">
        <v>17</v>
      </c>
      <c r="K85" s="93">
        <f t="shared" si="13"/>
        <v>776</v>
      </c>
    </row>
    <row r="86" spans="1:11" ht="15">
      <c r="A86" s="78" t="s">
        <v>15</v>
      </c>
      <c r="B86" s="94">
        <v>62.65</v>
      </c>
      <c r="C86" s="92"/>
      <c r="D86" s="92"/>
      <c r="E86" s="92"/>
      <c r="F86" s="92"/>
      <c r="G86" s="92"/>
      <c r="H86" s="92"/>
      <c r="I86" s="108"/>
      <c r="J86" s="109"/>
      <c r="K86" s="93">
        <f t="shared" si="13"/>
        <v>0</v>
      </c>
    </row>
    <row r="87" spans="1:11" ht="25.5">
      <c r="A87" s="78" t="s">
        <v>16</v>
      </c>
      <c r="B87" s="94">
        <v>68</v>
      </c>
      <c r="C87" s="92"/>
      <c r="D87" s="92"/>
      <c r="E87" s="92"/>
      <c r="F87" s="92"/>
      <c r="G87" s="92"/>
      <c r="H87" s="92"/>
      <c r="I87" s="108"/>
      <c r="J87" s="109"/>
      <c r="K87" s="93">
        <f t="shared" si="13"/>
        <v>0</v>
      </c>
    </row>
    <row r="88" spans="1:11" ht="25.5">
      <c r="A88" s="78" t="s">
        <v>17</v>
      </c>
      <c r="B88" s="94">
        <v>74.75</v>
      </c>
      <c r="C88" s="92">
        <v>0</v>
      </c>
      <c r="D88" s="92">
        <v>0</v>
      </c>
      <c r="E88" s="92">
        <v>0</v>
      </c>
      <c r="F88" s="92">
        <v>0</v>
      </c>
      <c r="G88" s="92">
        <v>1</v>
      </c>
      <c r="H88" s="92">
        <v>3</v>
      </c>
      <c r="I88" s="108">
        <v>0</v>
      </c>
      <c r="J88" s="109">
        <v>0</v>
      </c>
      <c r="K88" s="93">
        <f t="shared" si="13"/>
        <v>4</v>
      </c>
    </row>
    <row r="89" spans="1:11" ht="15">
      <c r="A89" s="78" t="s">
        <v>18</v>
      </c>
      <c r="B89" s="94">
        <v>77</v>
      </c>
      <c r="C89" s="92"/>
      <c r="D89" s="92"/>
      <c r="E89" s="92"/>
      <c r="F89" s="92"/>
      <c r="G89" s="92"/>
      <c r="H89" s="92"/>
      <c r="I89" s="108"/>
      <c r="J89" s="109"/>
      <c r="K89" s="93">
        <f t="shared" si="13"/>
        <v>0</v>
      </c>
    </row>
    <row r="90" spans="1:11" ht="15">
      <c r="A90" s="116" t="s">
        <v>19</v>
      </c>
      <c r="B90" s="117">
        <v>81.82</v>
      </c>
      <c r="C90" s="118"/>
      <c r="D90" s="118"/>
      <c r="E90" s="118"/>
      <c r="F90" s="118"/>
      <c r="G90" s="118"/>
      <c r="H90" s="118"/>
      <c r="I90" s="119"/>
      <c r="J90" s="120"/>
      <c r="K90" s="121">
        <f t="shared" si="13"/>
        <v>0</v>
      </c>
    </row>
    <row r="91" spans="1:11" ht="15">
      <c r="A91" s="110" t="s">
        <v>106</v>
      </c>
      <c r="B91" s="111" t="s">
        <v>107</v>
      </c>
      <c r="C91" s="102">
        <f>SUM(C81:C90)</f>
        <v>301</v>
      </c>
      <c r="D91" s="122">
        <f aca="true" t="shared" si="14" ref="D91:J91">SUM(D81:D90)</f>
        <v>213</v>
      </c>
      <c r="E91" s="122">
        <f t="shared" si="14"/>
        <v>0</v>
      </c>
      <c r="F91" s="122">
        <f t="shared" si="14"/>
        <v>0</v>
      </c>
      <c r="G91" s="122">
        <f t="shared" si="14"/>
        <v>151</v>
      </c>
      <c r="H91" s="122">
        <f t="shared" si="14"/>
        <v>75</v>
      </c>
      <c r="I91" s="122">
        <f t="shared" si="14"/>
        <v>23</v>
      </c>
      <c r="J91" s="123">
        <f t="shared" si="14"/>
        <v>17</v>
      </c>
      <c r="K91" s="121">
        <f>SUM(K81:K90)</f>
        <v>780</v>
      </c>
    </row>
    <row r="92" spans="1:11" ht="15">
      <c r="A92" s="113" t="s">
        <v>348</v>
      </c>
      <c r="B92" s="114" t="s">
        <v>107</v>
      </c>
      <c r="C92" s="108">
        <v>188</v>
      </c>
      <c r="D92" s="108">
        <v>130</v>
      </c>
      <c r="E92" s="108">
        <v>0</v>
      </c>
      <c r="F92" s="108">
        <v>0</v>
      </c>
      <c r="G92" s="108">
        <v>83</v>
      </c>
      <c r="H92" s="108">
        <v>55</v>
      </c>
      <c r="I92" s="108">
        <v>10</v>
      </c>
      <c r="J92" s="108">
        <v>5</v>
      </c>
      <c r="K92" s="93">
        <f aca="true" t="shared" si="15" ref="K92:K93">SUM(C92:J92)</f>
        <v>471</v>
      </c>
    </row>
    <row r="93" spans="1:11" ht="15">
      <c r="A93" s="113" t="s">
        <v>349</v>
      </c>
      <c r="B93" s="114" t="s">
        <v>107</v>
      </c>
      <c r="C93" s="108">
        <v>17</v>
      </c>
      <c r="D93" s="108">
        <v>1</v>
      </c>
      <c r="E93" s="108">
        <v>0</v>
      </c>
      <c r="F93" s="108">
        <v>0</v>
      </c>
      <c r="G93" s="108">
        <v>1</v>
      </c>
      <c r="H93" s="108">
        <v>0</v>
      </c>
      <c r="I93" s="108">
        <v>3</v>
      </c>
      <c r="J93" s="108">
        <v>0</v>
      </c>
      <c r="K93" s="93">
        <f t="shared" si="15"/>
        <v>22</v>
      </c>
    </row>
    <row r="94" spans="1:11" ht="15">
      <c r="A94" s="534" t="s">
        <v>225</v>
      </c>
      <c r="B94" s="535"/>
      <c r="C94" s="535"/>
      <c r="D94" s="535"/>
      <c r="E94" s="535"/>
      <c r="F94" s="535"/>
      <c r="G94" s="535"/>
      <c r="H94" s="535"/>
      <c r="I94" s="535"/>
      <c r="J94" s="535"/>
      <c r="K94" s="536"/>
    </row>
    <row r="95" spans="1:11" ht="25.5">
      <c r="A95" s="75" t="s">
        <v>10</v>
      </c>
      <c r="B95" s="90" t="s">
        <v>9</v>
      </c>
      <c r="C95" s="528"/>
      <c r="D95" s="529"/>
      <c r="E95" s="529"/>
      <c r="F95" s="529"/>
      <c r="G95" s="529"/>
      <c r="H95" s="529"/>
      <c r="I95" s="529"/>
      <c r="J95" s="529"/>
      <c r="K95" s="530"/>
    </row>
    <row r="96" spans="1:11" ht="15">
      <c r="A96" s="78" t="s">
        <v>5</v>
      </c>
      <c r="B96" s="91" t="s">
        <v>8</v>
      </c>
      <c r="C96" s="92"/>
      <c r="D96" s="92"/>
      <c r="E96" s="92"/>
      <c r="F96" s="92"/>
      <c r="G96" s="92"/>
      <c r="H96" s="92"/>
      <c r="I96" s="108"/>
      <c r="J96" s="109"/>
      <c r="K96" s="93">
        <f>SUM(C96:J96)</f>
        <v>0</v>
      </c>
    </row>
    <row r="97" spans="1:11" ht="15">
      <c r="A97" s="78" t="s">
        <v>11</v>
      </c>
      <c r="B97" s="94" t="s">
        <v>6</v>
      </c>
      <c r="C97" s="92"/>
      <c r="D97" s="92"/>
      <c r="E97" s="92"/>
      <c r="F97" s="92"/>
      <c r="G97" s="92"/>
      <c r="H97" s="92"/>
      <c r="I97" s="108"/>
      <c r="J97" s="109"/>
      <c r="K97" s="93">
        <f aca="true" t="shared" si="16" ref="K97:K105">SUM(C97:J97)</f>
        <v>0</v>
      </c>
    </row>
    <row r="98" spans="1:11" ht="25.5">
      <c r="A98" s="78" t="s">
        <v>12</v>
      </c>
      <c r="B98" s="94">
        <v>41.43</v>
      </c>
      <c r="C98" s="92"/>
      <c r="D98" s="92"/>
      <c r="E98" s="92"/>
      <c r="F98" s="92"/>
      <c r="G98" s="92"/>
      <c r="H98" s="92"/>
      <c r="I98" s="108"/>
      <c r="J98" s="109"/>
      <c r="K98" s="93">
        <f t="shared" si="16"/>
        <v>0</v>
      </c>
    </row>
    <row r="99" spans="1:11" ht="25.5">
      <c r="A99" s="78" t="s">
        <v>13</v>
      </c>
      <c r="B99" s="94" t="s">
        <v>7</v>
      </c>
      <c r="C99" s="92"/>
      <c r="D99" s="92"/>
      <c r="E99" s="92"/>
      <c r="F99" s="92"/>
      <c r="G99" s="92"/>
      <c r="H99" s="92"/>
      <c r="I99" s="108"/>
      <c r="J99" s="109"/>
      <c r="K99" s="93">
        <f t="shared" si="16"/>
        <v>0</v>
      </c>
    </row>
    <row r="100" spans="1:11" ht="25.5">
      <c r="A100" s="78" t="s">
        <v>14</v>
      </c>
      <c r="B100" s="94" t="s">
        <v>20</v>
      </c>
      <c r="C100" s="92">
        <v>289</v>
      </c>
      <c r="D100" s="92">
        <v>0</v>
      </c>
      <c r="E100" s="92">
        <v>0</v>
      </c>
      <c r="F100" s="92">
        <v>0</v>
      </c>
      <c r="G100" s="92">
        <v>0</v>
      </c>
      <c r="H100" s="92">
        <v>0</v>
      </c>
      <c r="I100" s="108">
        <v>0</v>
      </c>
      <c r="J100" s="109">
        <v>0</v>
      </c>
      <c r="K100" s="93">
        <f t="shared" si="16"/>
        <v>289</v>
      </c>
    </row>
    <row r="101" spans="1:11" ht="15">
      <c r="A101" s="78" t="s">
        <v>15</v>
      </c>
      <c r="B101" s="94">
        <v>62.65</v>
      </c>
      <c r="C101" s="92"/>
      <c r="D101" s="92"/>
      <c r="E101" s="92"/>
      <c r="F101" s="92"/>
      <c r="G101" s="92"/>
      <c r="H101" s="92"/>
      <c r="I101" s="108"/>
      <c r="J101" s="109"/>
      <c r="K101" s="93">
        <f t="shared" si="16"/>
        <v>0</v>
      </c>
    </row>
    <row r="102" spans="1:11" ht="25.5">
      <c r="A102" s="78" t="s">
        <v>16</v>
      </c>
      <c r="B102" s="94">
        <v>68</v>
      </c>
      <c r="C102" s="92"/>
      <c r="D102" s="92"/>
      <c r="E102" s="92"/>
      <c r="F102" s="92"/>
      <c r="G102" s="92"/>
      <c r="H102" s="92"/>
      <c r="I102" s="108"/>
      <c r="J102" s="109"/>
      <c r="K102" s="93">
        <f t="shared" si="16"/>
        <v>0</v>
      </c>
    </row>
    <row r="103" spans="1:11" ht="25.5">
      <c r="A103" s="78" t="s">
        <v>17</v>
      </c>
      <c r="B103" s="94">
        <v>74.75</v>
      </c>
      <c r="C103" s="92">
        <v>782</v>
      </c>
      <c r="D103" s="92">
        <v>583</v>
      </c>
      <c r="E103" s="92">
        <v>180</v>
      </c>
      <c r="F103" s="92">
        <v>310</v>
      </c>
      <c r="G103" s="92">
        <v>252</v>
      </c>
      <c r="H103" s="92">
        <v>261</v>
      </c>
      <c r="I103" s="108">
        <v>62</v>
      </c>
      <c r="J103" s="109">
        <v>13</v>
      </c>
      <c r="K103" s="93">
        <f t="shared" si="16"/>
        <v>2443</v>
      </c>
    </row>
    <row r="104" spans="1:11" ht="15">
      <c r="A104" s="78" t="s">
        <v>18</v>
      </c>
      <c r="B104" s="94">
        <v>77</v>
      </c>
      <c r="C104" s="92"/>
      <c r="D104" s="92"/>
      <c r="E104" s="92"/>
      <c r="F104" s="92"/>
      <c r="G104" s="92"/>
      <c r="H104" s="92"/>
      <c r="I104" s="108"/>
      <c r="J104" s="109"/>
      <c r="K104" s="93">
        <f t="shared" si="16"/>
        <v>0</v>
      </c>
    </row>
    <row r="105" spans="1:11" ht="15">
      <c r="A105" s="78" t="s">
        <v>19</v>
      </c>
      <c r="B105" s="94">
        <v>81.82</v>
      </c>
      <c r="C105" s="92"/>
      <c r="D105" s="92"/>
      <c r="E105" s="92"/>
      <c r="F105" s="92"/>
      <c r="G105" s="92"/>
      <c r="H105" s="92"/>
      <c r="I105" s="108"/>
      <c r="J105" s="109"/>
      <c r="K105" s="93">
        <f t="shared" si="16"/>
        <v>0</v>
      </c>
    </row>
    <row r="106" spans="1:11" ht="15">
      <c r="A106" s="110" t="s">
        <v>106</v>
      </c>
      <c r="B106" s="111" t="s">
        <v>107</v>
      </c>
      <c r="C106" s="102">
        <f>SUM(C96:C105)</f>
        <v>1071</v>
      </c>
      <c r="D106" s="102">
        <f aca="true" t="shared" si="17" ref="D106:J106">SUM(D96:D105)</f>
        <v>583</v>
      </c>
      <c r="E106" s="102">
        <f t="shared" si="17"/>
        <v>180</v>
      </c>
      <c r="F106" s="102">
        <f t="shared" si="17"/>
        <v>310</v>
      </c>
      <c r="G106" s="102">
        <f t="shared" si="17"/>
        <v>252</v>
      </c>
      <c r="H106" s="102">
        <f t="shared" si="17"/>
        <v>261</v>
      </c>
      <c r="I106" s="102">
        <f t="shared" si="17"/>
        <v>62</v>
      </c>
      <c r="J106" s="112">
        <f t="shared" si="17"/>
        <v>13</v>
      </c>
      <c r="K106" s="93">
        <f>SUM(K96:K105)</f>
        <v>2732</v>
      </c>
    </row>
    <row r="107" spans="1:11" ht="15">
      <c r="A107" s="113" t="s">
        <v>350</v>
      </c>
      <c r="B107" s="114" t="s">
        <v>107</v>
      </c>
      <c r="C107" s="108">
        <v>788</v>
      </c>
      <c r="D107" s="108">
        <v>478</v>
      </c>
      <c r="E107" s="108">
        <v>170</v>
      </c>
      <c r="F107" s="108">
        <v>291</v>
      </c>
      <c r="G107" s="108">
        <v>173</v>
      </c>
      <c r="H107" s="108">
        <v>192</v>
      </c>
      <c r="I107" s="108">
        <v>28</v>
      </c>
      <c r="J107" s="108">
        <v>9</v>
      </c>
      <c r="K107" s="115">
        <f aca="true" t="shared" si="18" ref="K107:K108">SUM(C107:J107)</f>
        <v>2129</v>
      </c>
    </row>
    <row r="108" spans="1:11" ht="15">
      <c r="A108" s="113" t="s">
        <v>351</v>
      </c>
      <c r="B108" s="114" t="s">
        <v>107</v>
      </c>
      <c r="C108" s="108">
        <v>27</v>
      </c>
      <c r="D108" s="108">
        <v>5</v>
      </c>
      <c r="E108" s="108">
        <v>1</v>
      </c>
      <c r="F108" s="108">
        <v>1</v>
      </c>
      <c r="G108" s="108">
        <v>4</v>
      </c>
      <c r="H108" s="108">
        <v>0</v>
      </c>
      <c r="I108" s="108">
        <v>2</v>
      </c>
      <c r="J108" s="108">
        <v>0</v>
      </c>
      <c r="K108" s="115">
        <f t="shared" si="18"/>
        <v>40</v>
      </c>
    </row>
    <row r="109" spans="1:11" ht="15">
      <c r="A109" s="534" t="s">
        <v>226</v>
      </c>
      <c r="B109" s="535"/>
      <c r="C109" s="535"/>
      <c r="D109" s="535"/>
      <c r="E109" s="535"/>
      <c r="F109" s="535"/>
      <c r="G109" s="535"/>
      <c r="H109" s="535"/>
      <c r="I109" s="535"/>
      <c r="J109" s="535"/>
      <c r="K109" s="536"/>
    </row>
    <row r="110" spans="1:11" ht="25.5">
      <c r="A110" s="75" t="s">
        <v>10</v>
      </c>
      <c r="B110" s="90" t="s">
        <v>9</v>
      </c>
      <c r="C110" s="528"/>
      <c r="D110" s="529"/>
      <c r="E110" s="529"/>
      <c r="F110" s="529"/>
      <c r="G110" s="529"/>
      <c r="H110" s="529"/>
      <c r="I110" s="529"/>
      <c r="J110" s="529"/>
      <c r="K110" s="530"/>
    </row>
    <row r="111" spans="1:11" ht="15">
      <c r="A111" s="78" t="s">
        <v>5</v>
      </c>
      <c r="B111" s="91" t="s">
        <v>8</v>
      </c>
      <c r="C111" s="92">
        <v>486</v>
      </c>
      <c r="D111" s="92">
        <v>120</v>
      </c>
      <c r="E111" s="92">
        <v>0</v>
      </c>
      <c r="F111" s="92">
        <v>0</v>
      </c>
      <c r="G111" s="92">
        <v>110</v>
      </c>
      <c r="H111" s="92">
        <v>10</v>
      </c>
      <c r="I111" s="108">
        <v>4</v>
      </c>
      <c r="J111" s="109">
        <v>4</v>
      </c>
      <c r="K111" s="93">
        <f>SUM(C111:J111)</f>
        <v>734</v>
      </c>
    </row>
    <row r="112" spans="1:11" ht="15">
      <c r="A112" s="78" t="s">
        <v>11</v>
      </c>
      <c r="B112" s="94" t="s">
        <v>6</v>
      </c>
      <c r="C112" s="92">
        <v>0</v>
      </c>
      <c r="D112" s="92">
        <v>0</v>
      </c>
      <c r="E112" s="92">
        <v>0</v>
      </c>
      <c r="F112" s="92">
        <v>0</v>
      </c>
      <c r="G112" s="92">
        <v>5</v>
      </c>
      <c r="H112" s="92">
        <v>0</v>
      </c>
      <c r="I112" s="108">
        <v>13</v>
      </c>
      <c r="J112" s="109">
        <v>2</v>
      </c>
      <c r="K112" s="93">
        <f aca="true" t="shared" si="19" ref="K112:K120">SUM(C112:J112)</f>
        <v>20</v>
      </c>
    </row>
    <row r="113" spans="1:11" ht="25.5">
      <c r="A113" s="78" t="s">
        <v>12</v>
      </c>
      <c r="B113" s="94">
        <v>41.43</v>
      </c>
      <c r="C113" s="92"/>
      <c r="D113" s="92"/>
      <c r="E113" s="92"/>
      <c r="F113" s="92"/>
      <c r="G113" s="92"/>
      <c r="H113" s="92"/>
      <c r="I113" s="108"/>
      <c r="J113" s="109"/>
      <c r="K113" s="93">
        <f t="shared" si="19"/>
        <v>0</v>
      </c>
    </row>
    <row r="114" spans="1:11" ht="25.5">
      <c r="A114" s="78" t="s">
        <v>13</v>
      </c>
      <c r="B114" s="94" t="s">
        <v>7</v>
      </c>
      <c r="C114" s="92"/>
      <c r="D114" s="92"/>
      <c r="E114" s="92"/>
      <c r="F114" s="92"/>
      <c r="G114" s="92"/>
      <c r="H114" s="92"/>
      <c r="I114" s="108"/>
      <c r="J114" s="109"/>
      <c r="K114" s="93">
        <f t="shared" si="19"/>
        <v>0</v>
      </c>
    </row>
    <row r="115" spans="1:11" ht="25.5">
      <c r="A115" s="78" t="s">
        <v>14</v>
      </c>
      <c r="B115" s="94" t="s">
        <v>20</v>
      </c>
      <c r="C115" s="92"/>
      <c r="D115" s="92"/>
      <c r="E115" s="92"/>
      <c r="F115" s="92"/>
      <c r="G115" s="92"/>
      <c r="H115" s="92"/>
      <c r="I115" s="108"/>
      <c r="J115" s="109"/>
      <c r="K115" s="93">
        <f t="shared" si="19"/>
        <v>0</v>
      </c>
    </row>
    <row r="116" spans="1:11" ht="15">
      <c r="A116" s="78" t="s">
        <v>15</v>
      </c>
      <c r="B116" s="94">
        <v>62.65</v>
      </c>
      <c r="C116" s="92"/>
      <c r="D116" s="92"/>
      <c r="E116" s="92"/>
      <c r="F116" s="92"/>
      <c r="G116" s="92"/>
      <c r="H116" s="92"/>
      <c r="I116" s="108"/>
      <c r="J116" s="109"/>
      <c r="K116" s="93">
        <f t="shared" si="19"/>
        <v>0</v>
      </c>
    </row>
    <row r="117" spans="1:11" ht="25.5">
      <c r="A117" s="78" t="s">
        <v>16</v>
      </c>
      <c r="B117" s="94">
        <v>68</v>
      </c>
      <c r="C117" s="92"/>
      <c r="D117" s="92"/>
      <c r="E117" s="92"/>
      <c r="F117" s="92"/>
      <c r="G117" s="92"/>
      <c r="H117" s="92"/>
      <c r="I117" s="108"/>
      <c r="J117" s="109"/>
      <c r="K117" s="93">
        <f t="shared" si="19"/>
        <v>0</v>
      </c>
    </row>
    <row r="118" spans="1:11" ht="25.5">
      <c r="A118" s="78" t="s">
        <v>17</v>
      </c>
      <c r="B118" s="94">
        <v>74.75</v>
      </c>
      <c r="C118" s="92"/>
      <c r="D118" s="92"/>
      <c r="E118" s="92"/>
      <c r="F118" s="92"/>
      <c r="G118" s="92"/>
      <c r="H118" s="92"/>
      <c r="I118" s="108"/>
      <c r="J118" s="109"/>
      <c r="K118" s="93">
        <f t="shared" si="19"/>
        <v>0</v>
      </c>
    </row>
    <row r="119" spans="1:11" ht="15">
      <c r="A119" s="78" t="s">
        <v>18</v>
      </c>
      <c r="B119" s="94">
        <v>77</v>
      </c>
      <c r="C119" s="92"/>
      <c r="D119" s="92"/>
      <c r="E119" s="92"/>
      <c r="F119" s="92"/>
      <c r="G119" s="92"/>
      <c r="H119" s="92"/>
      <c r="I119" s="108"/>
      <c r="J119" s="109"/>
      <c r="K119" s="93">
        <f t="shared" si="19"/>
        <v>0</v>
      </c>
    </row>
    <row r="120" spans="1:11" ht="15">
      <c r="A120" s="116" t="s">
        <v>19</v>
      </c>
      <c r="B120" s="117">
        <v>81.82</v>
      </c>
      <c r="C120" s="118"/>
      <c r="D120" s="118"/>
      <c r="E120" s="118"/>
      <c r="F120" s="118"/>
      <c r="G120" s="118"/>
      <c r="H120" s="118"/>
      <c r="I120" s="119"/>
      <c r="J120" s="120"/>
      <c r="K120" s="121">
        <f t="shared" si="19"/>
        <v>0</v>
      </c>
    </row>
    <row r="121" spans="1:11" ht="15">
      <c r="A121" s="110" t="s">
        <v>106</v>
      </c>
      <c r="B121" s="111" t="s">
        <v>107</v>
      </c>
      <c r="C121" s="102">
        <f>SUM(C111:C120)</f>
        <v>486</v>
      </c>
      <c r="D121" s="122">
        <f aca="true" t="shared" si="20" ref="D121:J121">SUM(D111:D120)</f>
        <v>120</v>
      </c>
      <c r="E121" s="122">
        <f t="shared" si="20"/>
        <v>0</v>
      </c>
      <c r="F121" s="122">
        <f t="shared" si="20"/>
        <v>0</v>
      </c>
      <c r="G121" s="122">
        <f t="shared" si="20"/>
        <v>115</v>
      </c>
      <c r="H121" s="122">
        <f t="shared" si="20"/>
        <v>10</v>
      </c>
      <c r="I121" s="122">
        <f t="shared" si="20"/>
        <v>17</v>
      </c>
      <c r="J121" s="123">
        <f t="shared" si="20"/>
        <v>6</v>
      </c>
      <c r="K121" s="121">
        <f>SUM(K111:K120)</f>
        <v>754</v>
      </c>
    </row>
    <row r="122" spans="1:11" ht="15">
      <c r="A122" s="113" t="s">
        <v>352</v>
      </c>
      <c r="B122" s="114" t="s">
        <v>107</v>
      </c>
      <c r="C122" s="108">
        <v>189</v>
      </c>
      <c r="D122" s="108">
        <v>48</v>
      </c>
      <c r="E122" s="108">
        <v>0</v>
      </c>
      <c r="F122" s="108">
        <v>0</v>
      </c>
      <c r="G122" s="108">
        <v>64</v>
      </c>
      <c r="H122" s="108">
        <v>7</v>
      </c>
      <c r="I122" s="108">
        <v>8</v>
      </c>
      <c r="J122" s="108">
        <v>1</v>
      </c>
      <c r="K122" s="93">
        <f aca="true" t="shared" si="21" ref="K122:K123">SUM(C122:J122)</f>
        <v>317</v>
      </c>
    </row>
    <row r="123" spans="1:11" ht="15">
      <c r="A123" s="113" t="s">
        <v>353</v>
      </c>
      <c r="B123" s="114" t="s">
        <v>107</v>
      </c>
      <c r="C123" s="108">
        <v>19</v>
      </c>
      <c r="D123" s="108">
        <v>4</v>
      </c>
      <c r="E123" s="108">
        <v>0</v>
      </c>
      <c r="F123" s="108">
        <v>0</v>
      </c>
      <c r="G123" s="108">
        <v>5</v>
      </c>
      <c r="H123" s="108">
        <v>0</v>
      </c>
      <c r="I123" s="108">
        <v>0</v>
      </c>
      <c r="J123" s="108">
        <v>0</v>
      </c>
      <c r="K123" s="93">
        <f t="shared" si="21"/>
        <v>28</v>
      </c>
    </row>
    <row r="124" spans="1:11" ht="15">
      <c r="A124" s="534" t="s">
        <v>229</v>
      </c>
      <c r="B124" s="535"/>
      <c r="C124" s="535"/>
      <c r="D124" s="535"/>
      <c r="E124" s="535"/>
      <c r="F124" s="535"/>
      <c r="G124" s="535"/>
      <c r="H124" s="535"/>
      <c r="I124" s="535"/>
      <c r="J124" s="535"/>
      <c r="K124" s="536"/>
    </row>
    <row r="125" spans="1:11" ht="25.5">
      <c r="A125" s="75" t="s">
        <v>10</v>
      </c>
      <c r="B125" s="90" t="s">
        <v>9</v>
      </c>
      <c r="C125" s="528"/>
      <c r="D125" s="529"/>
      <c r="E125" s="529"/>
      <c r="F125" s="529"/>
      <c r="G125" s="529"/>
      <c r="H125" s="529"/>
      <c r="I125" s="529"/>
      <c r="J125" s="529"/>
      <c r="K125" s="530"/>
    </row>
    <row r="126" spans="1:11" ht="15">
      <c r="A126" s="78" t="s">
        <v>5</v>
      </c>
      <c r="B126" s="91" t="s">
        <v>8</v>
      </c>
      <c r="C126" s="124">
        <f>C6+C21+C36+C51+C66+C81+C96+C111</f>
        <v>620</v>
      </c>
      <c r="D126" s="124">
        <f aca="true" t="shared" si="22" ref="D126:J126">D6+D21+D36+D51+D66+D81+D96+D111</f>
        <v>231</v>
      </c>
      <c r="E126" s="124">
        <f t="shared" si="22"/>
        <v>0</v>
      </c>
      <c r="F126" s="124">
        <f t="shared" si="22"/>
        <v>0</v>
      </c>
      <c r="G126" s="124">
        <f t="shared" si="22"/>
        <v>140</v>
      </c>
      <c r="H126" s="124">
        <f t="shared" si="22"/>
        <v>117</v>
      </c>
      <c r="I126" s="124">
        <f t="shared" si="22"/>
        <v>22</v>
      </c>
      <c r="J126" s="124">
        <f t="shared" si="22"/>
        <v>7</v>
      </c>
      <c r="K126" s="125">
        <f>SUM(C126:J126)</f>
        <v>1137</v>
      </c>
    </row>
    <row r="127" spans="1:11" ht="15">
      <c r="A127" s="78" t="s">
        <v>11</v>
      </c>
      <c r="B127" s="94" t="s">
        <v>6</v>
      </c>
      <c r="C127" s="124">
        <f aca="true" t="shared" si="23" ref="C127:J138">C7+C22+C37+C52+C67+C82+C97+C112</f>
        <v>181</v>
      </c>
      <c r="D127" s="124">
        <f t="shared" si="23"/>
        <v>174</v>
      </c>
      <c r="E127" s="124">
        <f t="shared" si="23"/>
        <v>0</v>
      </c>
      <c r="F127" s="124">
        <f t="shared" si="23"/>
        <v>0</v>
      </c>
      <c r="G127" s="124">
        <f t="shared" si="23"/>
        <v>24</v>
      </c>
      <c r="H127" s="124">
        <f t="shared" si="23"/>
        <v>73</v>
      </c>
      <c r="I127" s="124">
        <f t="shared" si="23"/>
        <v>28</v>
      </c>
      <c r="J127" s="124">
        <f t="shared" si="23"/>
        <v>28</v>
      </c>
      <c r="K127" s="125">
        <f aca="true" t="shared" si="24" ref="K127:K135">SUM(C127:J127)</f>
        <v>508</v>
      </c>
    </row>
    <row r="128" spans="1:11" ht="25.5">
      <c r="A128" s="78" t="s">
        <v>12</v>
      </c>
      <c r="B128" s="94">
        <v>41.43</v>
      </c>
      <c r="C128" s="124">
        <f t="shared" si="23"/>
        <v>0</v>
      </c>
      <c r="D128" s="124">
        <f t="shared" si="23"/>
        <v>0</v>
      </c>
      <c r="E128" s="124">
        <f t="shared" si="23"/>
        <v>0</v>
      </c>
      <c r="F128" s="124">
        <f t="shared" si="23"/>
        <v>0</v>
      </c>
      <c r="G128" s="124">
        <f t="shared" si="23"/>
        <v>0</v>
      </c>
      <c r="H128" s="124">
        <f t="shared" si="23"/>
        <v>0</v>
      </c>
      <c r="I128" s="124">
        <f t="shared" si="23"/>
        <v>0</v>
      </c>
      <c r="J128" s="124">
        <f t="shared" si="23"/>
        <v>0</v>
      </c>
      <c r="K128" s="125">
        <f t="shared" si="24"/>
        <v>0</v>
      </c>
    </row>
    <row r="129" spans="1:11" ht="25.5">
      <c r="A129" s="78" t="s">
        <v>13</v>
      </c>
      <c r="B129" s="94" t="s">
        <v>7</v>
      </c>
      <c r="C129" s="124">
        <f t="shared" si="23"/>
        <v>468</v>
      </c>
      <c r="D129" s="124">
        <f t="shared" si="23"/>
        <v>251</v>
      </c>
      <c r="E129" s="124">
        <f t="shared" si="23"/>
        <v>0</v>
      </c>
      <c r="F129" s="124">
        <f t="shared" si="23"/>
        <v>0</v>
      </c>
      <c r="G129" s="124">
        <f t="shared" si="23"/>
        <v>0</v>
      </c>
      <c r="H129" s="124">
        <f t="shared" si="23"/>
        <v>0</v>
      </c>
      <c r="I129" s="124">
        <f t="shared" si="23"/>
        <v>0</v>
      </c>
      <c r="J129" s="124">
        <f t="shared" si="23"/>
        <v>0</v>
      </c>
      <c r="K129" s="125">
        <f t="shared" si="24"/>
        <v>719</v>
      </c>
    </row>
    <row r="130" spans="1:11" ht="25.5">
      <c r="A130" s="78" t="s">
        <v>14</v>
      </c>
      <c r="B130" s="94" t="s">
        <v>20</v>
      </c>
      <c r="C130" s="124">
        <f t="shared" si="23"/>
        <v>754</v>
      </c>
      <c r="D130" s="124">
        <f t="shared" si="23"/>
        <v>444</v>
      </c>
      <c r="E130" s="124">
        <f t="shared" si="23"/>
        <v>0</v>
      </c>
      <c r="F130" s="124">
        <f t="shared" si="23"/>
        <v>0</v>
      </c>
      <c r="G130" s="124">
        <f t="shared" si="23"/>
        <v>192</v>
      </c>
      <c r="H130" s="124">
        <f t="shared" si="23"/>
        <v>72</v>
      </c>
      <c r="I130" s="124">
        <f t="shared" si="23"/>
        <v>23</v>
      </c>
      <c r="J130" s="124">
        <f t="shared" si="23"/>
        <v>17</v>
      </c>
      <c r="K130" s="125">
        <f t="shared" si="24"/>
        <v>1502</v>
      </c>
    </row>
    <row r="131" spans="1:11" ht="15">
      <c r="A131" s="78" t="s">
        <v>15</v>
      </c>
      <c r="B131" s="94">
        <v>62.65</v>
      </c>
      <c r="C131" s="124">
        <f t="shared" si="23"/>
        <v>411</v>
      </c>
      <c r="D131" s="124">
        <f t="shared" si="23"/>
        <v>260</v>
      </c>
      <c r="E131" s="124">
        <f t="shared" si="23"/>
        <v>0</v>
      </c>
      <c r="F131" s="124">
        <f t="shared" si="23"/>
        <v>0</v>
      </c>
      <c r="G131" s="124">
        <f t="shared" si="23"/>
        <v>269</v>
      </c>
      <c r="H131" s="124">
        <f t="shared" si="23"/>
        <v>0</v>
      </c>
      <c r="I131" s="124">
        <f t="shared" si="23"/>
        <v>15</v>
      </c>
      <c r="J131" s="124">
        <f t="shared" si="23"/>
        <v>9</v>
      </c>
      <c r="K131" s="125">
        <f t="shared" si="24"/>
        <v>964</v>
      </c>
    </row>
    <row r="132" spans="1:11" ht="25.5">
      <c r="A132" s="78" t="s">
        <v>16</v>
      </c>
      <c r="B132" s="94">
        <v>68</v>
      </c>
      <c r="C132" s="124">
        <f t="shared" si="23"/>
        <v>0</v>
      </c>
      <c r="D132" s="124">
        <f t="shared" si="23"/>
        <v>0</v>
      </c>
      <c r="E132" s="124">
        <f t="shared" si="23"/>
        <v>0</v>
      </c>
      <c r="F132" s="124">
        <f t="shared" si="23"/>
        <v>0</v>
      </c>
      <c r="G132" s="124">
        <f t="shared" si="23"/>
        <v>0</v>
      </c>
      <c r="H132" s="124">
        <f t="shared" si="23"/>
        <v>0</v>
      </c>
      <c r="I132" s="124">
        <f t="shared" si="23"/>
        <v>0</v>
      </c>
      <c r="J132" s="124">
        <f t="shared" si="23"/>
        <v>0</v>
      </c>
      <c r="K132" s="125">
        <f t="shared" si="24"/>
        <v>0</v>
      </c>
    </row>
    <row r="133" spans="1:11" ht="25.5">
      <c r="A133" s="78" t="s">
        <v>17</v>
      </c>
      <c r="B133" s="94">
        <v>74.75</v>
      </c>
      <c r="C133" s="124">
        <f t="shared" si="23"/>
        <v>782</v>
      </c>
      <c r="D133" s="124">
        <f t="shared" si="23"/>
        <v>583</v>
      </c>
      <c r="E133" s="124">
        <f t="shared" si="23"/>
        <v>180</v>
      </c>
      <c r="F133" s="124">
        <f t="shared" si="23"/>
        <v>310</v>
      </c>
      <c r="G133" s="124">
        <f t="shared" si="23"/>
        <v>253</v>
      </c>
      <c r="H133" s="124">
        <f t="shared" si="23"/>
        <v>264</v>
      </c>
      <c r="I133" s="124">
        <f t="shared" si="23"/>
        <v>62</v>
      </c>
      <c r="J133" s="124">
        <f t="shared" si="23"/>
        <v>13</v>
      </c>
      <c r="K133" s="125">
        <f t="shared" si="24"/>
        <v>2447</v>
      </c>
    </row>
    <row r="134" spans="1:11" ht="15">
      <c r="A134" s="78" t="s">
        <v>18</v>
      </c>
      <c r="B134" s="94">
        <v>77</v>
      </c>
      <c r="C134" s="124">
        <f t="shared" si="23"/>
        <v>0</v>
      </c>
      <c r="D134" s="124">
        <f t="shared" si="23"/>
        <v>0</v>
      </c>
      <c r="E134" s="124">
        <f t="shared" si="23"/>
        <v>0</v>
      </c>
      <c r="F134" s="124">
        <f t="shared" si="23"/>
        <v>0</v>
      </c>
      <c r="G134" s="124">
        <f t="shared" si="23"/>
        <v>0</v>
      </c>
      <c r="H134" s="124">
        <f t="shared" si="23"/>
        <v>0</v>
      </c>
      <c r="I134" s="124">
        <f t="shared" si="23"/>
        <v>0</v>
      </c>
      <c r="J134" s="124">
        <f t="shared" si="23"/>
        <v>0</v>
      </c>
      <c r="K134" s="125">
        <f t="shared" si="24"/>
        <v>0</v>
      </c>
    </row>
    <row r="135" spans="1:11" ht="13.5" thickBot="1">
      <c r="A135" s="116" t="s">
        <v>19</v>
      </c>
      <c r="B135" s="117">
        <v>81.82</v>
      </c>
      <c r="C135" s="126">
        <f t="shared" si="23"/>
        <v>207</v>
      </c>
      <c r="D135" s="126">
        <f t="shared" si="23"/>
        <v>0</v>
      </c>
      <c r="E135" s="126">
        <f t="shared" si="23"/>
        <v>0</v>
      </c>
      <c r="F135" s="126">
        <f t="shared" si="23"/>
        <v>0</v>
      </c>
      <c r="G135" s="126">
        <f t="shared" si="23"/>
        <v>123</v>
      </c>
      <c r="H135" s="126">
        <f t="shared" si="23"/>
        <v>0</v>
      </c>
      <c r="I135" s="126">
        <f t="shared" si="23"/>
        <v>14</v>
      </c>
      <c r="J135" s="126">
        <f t="shared" si="23"/>
        <v>25</v>
      </c>
      <c r="K135" s="127">
        <f t="shared" si="24"/>
        <v>369</v>
      </c>
    </row>
    <row r="136" spans="1:11" ht="15">
      <c r="A136" s="135" t="s">
        <v>376</v>
      </c>
      <c r="B136" s="137" t="s">
        <v>107</v>
      </c>
      <c r="C136" s="138">
        <f t="shared" si="23"/>
        <v>3423</v>
      </c>
      <c r="D136" s="138">
        <f t="shared" si="23"/>
        <v>1943</v>
      </c>
      <c r="E136" s="138">
        <f t="shared" si="23"/>
        <v>180</v>
      </c>
      <c r="F136" s="138">
        <f t="shared" si="23"/>
        <v>310</v>
      </c>
      <c r="G136" s="138">
        <f t="shared" si="23"/>
        <v>1001</v>
      </c>
      <c r="H136" s="138">
        <f t="shared" si="23"/>
        <v>526</v>
      </c>
      <c r="I136" s="138">
        <f t="shared" si="23"/>
        <v>164</v>
      </c>
      <c r="J136" s="138">
        <f t="shared" si="23"/>
        <v>99</v>
      </c>
      <c r="K136" s="139">
        <f>SUM(K126:K135)</f>
        <v>7646</v>
      </c>
    </row>
    <row r="137" spans="1:11" ht="15">
      <c r="A137" s="70" t="s">
        <v>90</v>
      </c>
      <c r="B137" s="128" t="s">
        <v>107</v>
      </c>
      <c r="C137" s="108">
        <f>C17+C32+C47+C62+C77+C92+C107+C122</f>
        <v>2241</v>
      </c>
      <c r="D137" s="108">
        <f t="shared" si="23"/>
        <v>1387</v>
      </c>
      <c r="E137" s="108">
        <f t="shared" si="23"/>
        <v>170</v>
      </c>
      <c r="F137" s="108">
        <f t="shared" si="23"/>
        <v>291</v>
      </c>
      <c r="G137" s="108">
        <f t="shared" si="23"/>
        <v>651</v>
      </c>
      <c r="H137" s="108">
        <f t="shared" si="23"/>
        <v>327</v>
      </c>
      <c r="I137" s="108">
        <f t="shared" si="23"/>
        <v>72</v>
      </c>
      <c r="J137" s="108">
        <f t="shared" si="23"/>
        <v>42</v>
      </c>
      <c r="K137" s="93">
        <f t="shared" si="2"/>
        <v>5181</v>
      </c>
    </row>
    <row r="138" spans="1:11" ht="13.5" thickBot="1">
      <c r="A138" s="129" t="s">
        <v>91</v>
      </c>
      <c r="B138" s="130" t="s">
        <v>107</v>
      </c>
      <c r="C138" s="131">
        <f>C18+C33+C48+C63+C78+C93+C108+C123</f>
        <v>123</v>
      </c>
      <c r="D138" s="131">
        <f t="shared" si="23"/>
        <v>24</v>
      </c>
      <c r="E138" s="131">
        <f t="shared" si="23"/>
        <v>1</v>
      </c>
      <c r="F138" s="131">
        <f t="shared" si="23"/>
        <v>1</v>
      </c>
      <c r="G138" s="131">
        <f t="shared" si="23"/>
        <v>32</v>
      </c>
      <c r="H138" s="131">
        <f t="shared" si="23"/>
        <v>6</v>
      </c>
      <c r="I138" s="131">
        <f t="shared" si="23"/>
        <v>12</v>
      </c>
      <c r="J138" s="131">
        <f t="shared" si="23"/>
        <v>7</v>
      </c>
      <c r="K138" s="95">
        <f t="shared" si="2"/>
        <v>206</v>
      </c>
    </row>
  </sheetData>
  <mergeCells count="25">
    <mergeCell ref="C95:K95"/>
    <mergeCell ref="C110:K110"/>
    <mergeCell ref="C125:K125"/>
    <mergeCell ref="A109:K109"/>
    <mergeCell ref="A124:K124"/>
    <mergeCell ref="C65:K65"/>
    <mergeCell ref="C80:K80"/>
    <mergeCell ref="A79:K79"/>
    <mergeCell ref="A94:K94"/>
    <mergeCell ref="A64:K64"/>
    <mergeCell ref="I2:J2"/>
    <mergeCell ref="A1:K1"/>
    <mergeCell ref="C2:D2"/>
    <mergeCell ref="E2:F2"/>
    <mergeCell ref="G2:H2"/>
    <mergeCell ref="A2:A3"/>
    <mergeCell ref="B2:B3"/>
    <mergeCell ref="C35:K35"/>
    <mergeCell ref="C50:K50"/>
    <mergeCell ref="C5:K5"/>
    <mergeCell ref="C20:K20"/>
    <mergeCell ref="A4:K4"/>
    <mergeCell ref="A19:K19"/>
    <mergeCell ref="A34:K34"/>
    <mergeCell ref="A49:K49"/>
  </mergeCells>
  <printOptions/>
  <pageMargins left="0.7086614173228347" right="0.7086614173228347" top="0.7480314960629921" bottom="0.7480314960629921" header="0.31496062992125984" footer="0.31496062992125984"/>
  <pageSetup firstPageNumber="77" useFirstPageNumber="1" fitToHeight="0" fitToWidth="1" horizontalDpi="600" verticalDpi="600" orientation="portrait" paperSize="9" scale="77" r:id="rId1"/>
  <headerFooter>
    <oddFooter>&amp;C&amp;P</oddFooter>
  </headerFooter>
  <rowBreaks count="2" manualBreakCount="2">
    <brk id="48" max="16383" man="1"/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 topLeftCell="A19">
      <selection activeCell="G32" sqref="G32:G42"/>
    </sheetView>
  </sheetViews>
  <sheetFormatPr defaultColWidth="9.140625" defaultRowHeight="15"/>
  <cols>
    <col min="1" max="1" width="29.00390625" style="132" customWidth="1"/>
    <col min="2" max="2" width="10.421875" style="133" customWidth="1"/>
    <col min="3" max="3" width="8.28125" style="134" customWidth="1"/>
    <col min="4" max="4" width="6.8515625" style="134" customWidth="1"/>
    <col min="5" max="5" width="8.57421875" style="134" customWidth="1"/>
    <col min="6" max="6" width="7.421875" style="134" customWidth="1"/>
    <col min="7" max="7" width="8.7109375" style="134" customWidth="1"/>
    <col min="8" max="8" width="7.00390625" style="134" customWidth="1"/>
    <col min="9" max="11" width="9.140625" style="134" customWidth="1"/>
    <col min="12" max="16384" width="9.140625" style="1" customWidth="1"/>
  </cols>
  <sheetData>
    <row r="1" spans="1:11" ht="33.75" customHeight="1">
      <c r="A1" s="539" t="s">
        <v>179</v>
      </c>
      <c r="B1" s="540"/>
      <c r="C1" s="540"/>
      <c r="D1" s="540"/>
      <c r="E1" s="540"/>
      <c r="F1" s="540"/>
      <c r="G1" s="540"/>
      <c r="H1" s="540"/>
      <c r="I1" s="540"/>
      <c r="J1" s="540"/>
      <c r="K1" s="541"/>
    </row>
    <row r="2" spans="1:11" s="5" customFormat="1" ht="38.25" customHeight="1">
      <c r="A2" s="484" t="s">
        <v>362</v>
      </c>
      <c r="B2" s="486"/>
      <c r="C2" s="516" t="s">
        <v>0</v>
      </c>
      <c r="D2" s="516"/>
      <c r="E2" s="516" t="s">
        <v>2</v>
      </c>
      <c r="F2" s="516"/>
      <c r="G2" s="516" t="s">
        <v>1</v>
      </c>
      <c r="H2" s="516"/>
      <c r="I2" s="537" t="s">
        <v>3</v>
      </c>
      <c r="J2" s="538"/>
      <c r="K2" s="104" t="s">
        <v>4</v>
      </c>
    </row>
    <row r="3" spans="1:11" s="5" customFormat="1" ht="13.5" customHeight="1" thickBot="1">
      <c r="A3" s="485"/>
      <c r="B3" s="487"/>
      <c r="C3" s="105" t="s">
        <v>21</v>
      </c>
      <c r="D3" s="105" t="s">
        <v>22</v>
      </c>
      <c r="E3" s="105" t="s">
        <v>21</v>
      </c>
      <c r="F3" s="105" t="s">
        <v>22</v>
      </c>
      <c r="G3" s="105" t="s">
        <v>21</v>
      </c>
      <c r="H3" s="105" t="s">
        <v>22</v>
      </c>
      <c r="I3" s="106" t="s">
        <v>21</v>
      </c>
      <c r="J3" s="106" t="s">
        <v>22</v>
      </c>
      <c r="K3" s="107"/>
    </row>
    <row r="4" spans="1:11" s="6" customFormat="1" ht="15">
      <c r="A4" s="531" t="s">
        <v>220</v>
      </c>
      <c r="B4" s="532"/>
      <c r="C4" s="532"/>
      <c r="D4" s="532"/>
      <c r="E4" s="532"/>
      <c r="F4" s="532"/>
      <c r="G4" s="532"/>
      <c r="H4" s="532"/>
      <c r="I4" s="532"/>
      <c r="J4" s="532"/>
      <c r="K4" s="533"/>
    </row>
    <row r="5" spans="1:11" s="2" customFormat="1" ht="36" customHeight="1">
      <c r="A5" s="75" t="s">
        <v>10</v>
      </c>
      <c r="B5" s="90" t="s">
        <v>9</v>
      </c>
      <c r="C5" s="528"/>
      <c r="D5" s="529"/>
      <c r="E5" s="529"/>
      <c r="F5" s="529"/>
      <c r="G5" s="529"/>
      <c r="H5" s="529"/>
      <c r="I5" s="529"/>
      <c r="J5" s="529"/>
      <c r="K5" s="530"/>
    </row>
    <row r="6" spans="1:11" ht="12.75" customHeight="1">
      <c r="A6" s="78" t="s">
        <v>5</v>
      </c>
      <c r="B6" s="91" t="s">
        <v>8</v>
      </c>
      <c r="C6" s="92"/>
      <c r="D6" s="92"/>
      <c r="E6" s="92"/>
      <c r="F6" s="92"/>
      <c r="G6" s="92"/>
      <c r="H6" s="92"/>
      <c r="I6" s="108"/>
      <c r="J6" s="109"/>
      <c r="K6" s="93">
        <f>SUM(C6:J6)</f>
        <v>0</v>
      </c>
    </row>
    <row r="7" spans="1:11" ht="15" customHeight="1">
      <c r="A7" s="78" t="s">
        <v>11</v>
      </c>
      <c r="B7" s="94" t="s">
        <v>6</v>
      </c>
      <c r="C7" s="92"/>
      <c r="D7" s="92"/>
      <c r="E7" s="92"/>
      <c r="F7" s="92"/>
      <c r="G7" s="92"/>
      <c r="H7" s="92"/>
      <c r="I7" s="108"/>
      <c r="J7" s="109"/>
      <c r="K7" s="93">
        <f aca="true" t="shared" si="0" ref="K7:K15">SUM(C7:J7)</f>
        <v>0</v>
      </c>
    </row>
    <row r="8" spans="1:11" ht="25.5" customHeight="1">
      <c r="A8" s="78" t="s">
        <v>373</v>
      </c>
      <c r="B8" s="94">
        <v>41.43</v>
      </c>
      <c r="C8" s="92"/>
      <c r="D8" s="92"/>
      <c r="E8" s="92"/>
      <c r="F8" s="92"/>
      <c r="G8" s="92"/>
      <c r="H8" s="92"/>
      <c r="I8" s="108"/>
      <c r="J8" s="109"/>
      <c r="K8" s="93">
        <f t="shared" si="0"/>
        <v>0</v>
      </c>
    </row>
    <row r="9" spans="1:11" ht="25.5" customHeight="1">
      <c r="A9" s="78" t="s">
        <v>374</v>
      </c>
      <c r="B9" s="94" t="s">
        <v>7</v>
      </c>
      <c r="C9" s="92"/>
      <c r="D9" s="92"/>
      <c r="E9" s="92"/>
      <c r="F9" s="92"/>
      <c r="G9" s="92"/>
      <c r="H9" s="92"/>
      <c r="I9" s="108"/>
      <c r="J9" s="109"/>
      <c r="K9" s="93">
        <f t="shared" si="0"/>
        <v>0</v>
      </c>
    </row>
    <row r="10" spans="1:11" ht="25.5" customHeight="1">
      <c r="A10" s="78" t="s">
        <v>375</v>
      </c>
      <c r="B10" s="94" t="s">
        <v>20</v>
      </c>
      <c r="C10" s="92"/>
      <c r="D10" s="92"/>
      <c r="E10" s="92"/>
      <c r="F10" s="92"/>
      <c r="G10" s="92"/>
      <c r="H10" s="92"/>
      <c r="I10" s="108"/>
      <c r="J10" s="109"/>
      <c r="K10" s="93">
        <f t="shared" si="0"/>
        <v>0</v>
      </c>
    </row>
    <row r="11" spans="1:11" ht="12.75" customHeight="1">
      <c r="A11" s="78" t="s">
        <v>15</v>
      </c>
      <c r="B11" s="94">
        <v>62.65</v>
      </c>
      <c r="C11" s="92"/>
      <c r="D11" s="92"/>
      <c r="E11" s="92"/>
      <c r="F11" s="92"/>
      <c r="G11" s="92"/>
      <c r="H11" s="92"/>
      <c r="I11" s="108"/>
      <c r="J11" s="109"/>
      <c r="K11" s="93">
        <f t="shared" si="0"/>
        <v>0</v>
      </c>
    </row>
    <row r="12" spans="1:11" ht="25.5">
      <c r="A12" s="78" t="s">
        <v>16</v>
      </c>
      <c r="B12" s="94">
        <v>68</v>
      </c>
      <c r="C12" s="92"/>
      <c r="D12" s="92"/>
      <c r="E12" s="92"/>
      <c r="F12" s="92"/>
      <c r="G12" s="92"/>
      <c r="H12" s="92"/>
      <c r="I12" s="108"/>
      <c r="J12" s="109"/>
      <c r="K12" s="93">
        <f t="shared" si="0"/>
        <v>0</v>
      </c>
    </row>
    <row r="13" spans="1:11" ht="25.5">
      <c r="A13" s="78" t="s">
        <v>17</v>
      </c>
      <c r="B13" s="94">
        <v>74.75</v>
      </c>
      <c r="C13" s="92"/>
      <c r="D13" s="92"/>
      <c r="E13" s="92"/>
      <c r="F13" s="92"/>
      <c r="G13" s="92"/>
      <c r="H13" s="92"/>
      <c r="I13" s="108"/>
      <c r="J13" s="109"/>
      <c r="K13" s="93">
        <f t="shared" si="0"/>
        <v>0</v>
      </c>
    </row>
    <row r="14" spans="1:11" ht="25.5">
      <c r="A14" s="78" t="s">
        <v>18</v>
      </c>
      <c r="B14" s="94">
        <v>77</v>
      </c>
      <c r="C14" s="92"/>
      <c r="D14" s="92"/>
      <c r="E14" s="92"/>
      <c r="F14" s="92"/>
      <c r="G14" s="92"/>
      <c r="H14" s="92"/>
      <c r="I14" s="108"/>
      <c r="J14" s="109"/>
      <c r="K14" s="93">
        <f t="shared" si="0"/>
        <v>0</v>
      </c>
    </row>
    <row r="15" spans="1:11" ht="15">
      <c r="A15" s="78" t="s">
        <v>19</v>
      </c>
      <c r="B15" s="94">
        <v>81.82</v>
      </c>
      <c r="C15" s="92">
        <v>0</v>
      </c>
      <c r="D15" s="92">
        <v>0</v>
      </c>
      <c r="E15" s="92">
        <v>0</v>
      </c>
      <c r="F15" s="92">
        <v>0</v>
      </c>
      <c r="G15" s="92">
        <v>7</v>
      </c>
      <c r="H15" s="92">
        <v>0</v>
      </c>
      <c r="I15" s="108">
        <v>0</v>
      </c>
      <c r="J15" s="109">
        <v>0</v>
      </c>
      <c r="K15" s="93">
        <f t="shared" si="0"/>
        <v>7</v>
      </c>
    </row>
    <row r="16" spans="1:11" ht="15">
      <c r="A16" s="110" t="s">
        <v>106</v>
      </c>
      <c r="B16" s="111" t="s">
        <v>107</v>
      </c>
      <c r="C16" s="102">
        <f>SUM(C6:C15)</f>
        <v>0</v>
      </c>
      <c r="D16" s="102">
        <f aca="true" t="shared" si="1" ref="D16:J16">SUM(D6:D15)</f>
        <v>0</v>
      </c>
      <c r="E16" s="102">
        <f t="shared" si="1"/>
        <v>0</v>
      </c>
      <c r="F16" s="102">
        <f t="shared" si="1"/>
        <v>0</v>
      </c>
      <c r="G16" s="102">
        <f t="shared" si="1"/>
        <v>7</v>
      </c>
      <c r="H16" s="102">
        <f t="shared" si="1"/>
        <v>0</v>
      </c>
      <c r="I16" s="102">
        <f t="shared" si="1"/>
        <v>0</v>
      </c>
      <c r="J16" s="102">
        <f t="shared" si="1"/>
        <v>0</v>
      </c>
      <c r="K16" s="140">
        <f>SUM(K6:K15)</f>
        <v>7</v>
      </c>
    </row>
    <row r="17" spans="1:11" s="6" customFormat="1" ht="15">
      <c r="A17" s="534" t="s">
        <v>224</v>
      </c>
      <c r="B17" s="535"/>
      <c r="C17" s="535"/>
      <c r="D17" s="535"/>
      <c r="E17" s="535"/>
      <c r="F17" s="535"/>
      <c r="G17" s="535"/>
      <c r="H17" s="535"/>
      <c r="I17" s="535"/>
      <c r="J17" s="535"/>
      <c r="K17" s="536"/>
    </row>
    <row r="18" spans="1:11" s="2" customFormat="1" ht="25.5" customHeight="1">
      <c r="A18" s="75" t="s">
        <v>10</v>
      </c>
      <c r="B18" s="90" t="s">
        <v>9</v>
      </c>
      <c r="C18" s="528"/>
      <c r="D18" s="529"/>
      <c r="E18" s="529"/>
      <c r="F18" s="529"/>
      <c r="G18" s="529"/>
      <c r="H18" s="529"/>
      <c r="I18" s="529"/>
      <c r="J18" s="529"/>
      <c r="K18" s="530"/>
    </row>
    <row r="19" spans="1:11" ht="15">
      <c r="A19" s="78" t="s">
        <v>5</v>
      </c>
      <c r="B19" s="91" t="s">
        <v>8</v>
      </c>
      <c r="C19" s="92"/>
      <c r="D19" s="92"/>
      <c r="E19" s="92"/>
      <c r="F19" s="92"/>
      <c r="G19" s="92"/>
      <c r="H19" s="92"/>
      <c r="I19" s="108"/>
      <c r="J19" s="109"/>
      <c r="K19" s="93">
        <f>SUM(C19:J19)</f>
        <v>0</v>
      </c>
    </row>
    <row r="20" spans="1:11" ht="15">
      <c r="A20" s="78" t="s">
        <v>11</v>
      </c>
      <c r="B20" s="94" t="s">
        <v>6</v>
      </c>
      <c r="C20" s="92"/>
      <c r="D20" s="92"/>
      <c r="E20" s="92"/>
      <c r="F20" s="92"/>
      <c r="G20" s="92"/>
      <c r="H20" s="92"/>
      <c r="I20" s="108"/>
      <c r="J20" s="109"/>
      <c r="K20" s="93">
        <f aca="true" t="shared" si="2" ref="K20:K28">SUM(C20:J20)</f>
        <v>0</v>
      </c>
    </row>
    <row r="21" spans="1:11" ht="25.5">
      <c r="A21" s="78" t="s">
        <v>373</v>
      </c>
      <c r="B21" s="94">
        <v>41.43</v>
      </c>
      <c r="C21" s="92"/>
      <c r="D21" s="92"/>
      <c r="E21" s="92"/>
      <c r="F21" s="92"/>
      <c r="G21" s="92"/>
      <c r="H21" s="92"/>
      <c r="I21" s="108"/>
      <c r="J21" s="109"/>
      <c r="K21" s="93">
        <f t="shared" si="2"/>
        <v>0</v>
      </c>
    </row>
    <row r="22" spans="1:11" ht="25.5">
      <c r="A22" s="78" t="s">
        <v>374</v>
      </c>
      <c r="B22" s="94" t="s">
        <v>7</v>
      </c>
      <c r="C22" s="92"/>
      <c r="D22" s="92"/>
      <c r="E22" s="92"/>
      <c r="F22" s="92"/>
      <c r="G22" s="92"/>
      <c r="H22" s="92"/>
      <c r="I22" s="108"/>
      <c r="J22" s="109"/>
      <c r="K22" s="93">
        <f t="shared" si="2"/>
        <v>0</v>
      </c>
    </row>
    <row r="23" spans="1:11" ht="25.5">
      <c r="A23" s="78" t="s">
        <v>375</v>
      </c>
      <c r="B23" s="94" t="s">
        <v>20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108">
        <v>1</v>
      </c>
      <c r="J23" s="109">
        <v>0</v>
      </c>
      <c r="K23" s="93">
        <f t="shared" si="2"/>
        <v>1</v>
      </c>
    </row>
    <row r="24" spans="1:11" ht="15">
      <c r="A24" s="78" t="s">
        <v>15</v>
      </c>
      <c r="B24" s="94">
        <v>62.65</v>
      </c>
      <c r="C24" s="92"/>
      <c r="D24" s="92"/>
      <c r="E24" s="92"/>
      <c r="F24" s="92"/>
      <c r="G24" s="92"/>
      <c r="H24" s="92"/>
      <c r="I24" s="108"/>
      <c r="J24" s="109"/>
      <c r="K24" s="93">
        <f t="shared" si="2"/>
        <v>0</v>
      </c>
    </row>
    <row r="25" spans="1:11" ht="25.5">
      <c r="A25" s="78" t="s">
        <v>16</v>
      </c>
      <c r="B25" s="94">
        <v>68</v>
      </c>
      <c r="C25" s="92"/>
      <c r="D25" s="92"/>
      <c r="E25" s="92"/>
      <c r="F25" s="92"/>
      <c r="G25" s="92"/>
      <c r="H25" s="92"/>
      <c r="I25" s="108"/>
      <c r="J25" s="109"/>
      <c r="K25" s="93">
        <f t="shared" si="2"/>
        <v>0</v>
      </c>
    </row>
    <row r="26" spans="1:11" ht="25.5">
      <c r="A26" s="78" t="s">
        <v>17</v>
      </c>
      <c r="B26" s="94">
        <v>74.75</v>
      </c>
      <c r="C26" s="92"/>
      <c r="D26" s="92"/>
      <c r="E26" s="92"/>
      <c r="F26" s="92"/>
      <c r="G26" s="92"/>
      <c r="H26" s="92"/>
      <c r="I26" s="108"/>
      <c r="J26" s="109"/>
      <c r="K26" s="93">
        <f t="shared" si="2"/>
        <v>0</v>
      </c>
    </row>
    <row r="27" spans="1:11" ht="15">
      <c r="A27" s="78" t="s">
        <v>18</v>
      </c>
      <c r="B27" s="94">
        <v>77</v>
      </c>
      <c r="C27" s="92"/>
      <c r="D27" s="92"/>
      <c r="E27" s="92"/>
      <c r="F27" s="92"/>
      <c r="G27" s="92"/>
      <c r="H27" s="92"/>
      <c r="I27" s="108"/>
      <c r="J27" s="109"/>
      <c r="K27" s="93">
        <f t="shared" si="2"/>
        <v>0</v>
      </c>
    </row>
    <row r="28" spans="1:11" ht="15">
      <c r="A28" s="78" t="s">
        <v>19</v>
      </c>
      <c r="B28" s="117">
        <v>81.82</v>
      </c>
      <c r="C28" s="118"/>
      <c r="D28" s="118"/>
      <c r="E28" s="118"/>
      <c r="F28" s="118"/>
      <c r="G28" s="118"/>
      <c r="H28" s="118"/>
      <c r="I28" s="119"/>
      <c r="J28" s="120"/>
      <c r="K28" s="121">
        <f t="shared" si="2"/>
        <v>0</v>
      </c>
    </row>
    <row r="29" spans="1:11" ht="15">
      <c r="A29" s="141" t="s">
        <v>106</v>
      </c>
      <c r="B29" s="142" t="s">
        <v>107</v>
      </c>
      <c r="C29" s="102">
        <f>SUM(C19:C28)</f>
        <v>0</v>
      </c>
      <c r="D29" s="122">
        <f aca="true" t="shared" si="3" ref="D29:J29">SUM(D19:D28)</f>
        <v>0</v>
      </c>
      <c r="E29" s="122">
        <f t="shared" si="3"/>
        <v>0</v>
      </c>
      <c r="F29" s="122">
        <f t="shared" si="3"/>
        <v>0</v>
      </c>
      <c r="G29" s="122">
        <f t="shared" si="3"/>
        <v>0</v>
      </c>
      <c r="H29" s="122">
        <f t="shared" si="3"/>
        <v>0</v>
      </c>
      <c r="I29" s="122">
        <f t="shared" si="3"/>
        <v>1</v>
      </c>
      <c r="J29" s="122">
        <f t="shared" si="3"/>
        <v>0</v>
      </c>
      <c r="K29" s="143">
        <f>SUM(K19:K28)</f>
        <v>1</v>
      </c>
    </row>
    <row r="30" spans="1:11" ht="15">
      <c r="A30" s="534" t="s">
        <v>229</v>
      </c>
      <c r="B30" s="535"/>
      <c r="C30" s="535"/>
      <c r="D30" s="535"/>
      <c r="E30" s="535"/>
      <c r="F30" s="535"/>
      <c r="G30" s="535"/>
      <c r="H30" s="535"/>
      <c r="I30" s="535"/>
      <c r="J30" s="535"/>
      <c r="K30" s="536"/>
    </row>
    <row r="31" spans="1:11" ht="25.5">
      <c r="A31" s="75" t="s">
        <v>10</v>
      </c>
      <c r="B31" s="90" t="s">
        <v>9</v>
      </c>
      <c r="C31" s="528"/>
      <c r="D31" s="529"/>
      <c r="E31" s="529"/>
      <c r="F31" s="529"/>
      <c r="G31" s="529"/>
      <c r="H31" s="529"/>
      <c r="I31" s="529"/>
      <c r="J31" s="529"/>
      <c r="K31" s="530"/>
    </row>
    <row r="32" spans="1:11" ht="15">
      <c r="A32" s="78" t="s">
        <v>5</v>
      </c>
      <c r="B32" s="91" t="s">
        <v>8</v>
      </c>
      <c r="C32" s="124">
        <f>SUM(C6,C19)</f>
        <v>0</v>
      </c>
      <c r="D32" s="124">
        <f aca="true" t="shared" si="4" ref="D32:J32">SUM(D6,D19)</f>
        <v>0</v>
      </c>
      <c r="E32" s="124">
        <f t="shared" si="4"/>
        <v>0</v>
      </c>
      <c r="F32" s="124">
        <f t="shared" si="4"/>
        <v>0</v>
      </c>
      <c r="G32" s="124">
        <f t="shared" si="4"/>
        <v>0</v>
      </c>
      <c r="H32" s="124">
        <f t="shared" si="4"/>
        <v>0</v>
      </c>
      <c r="I32" s="144">
        <f t="shared" si="4"/>
        <v>0</v>
      </c>
      <c r="J32" s="145">
        <f t="shared" si="4"/>
        <v>0</v>
      </c>
      <c r="K32" s="125">
        <f>SUM(C32:J32)</f>
        <v>0</v>
      </c>
    </row>
    <row r="33" spans="1:16" ht="15">
      <c r="A33" s="78" t="s">
        <v>11</v>
      </c>
      <c r="B33" s="94" t="s">
        <v>6</v>
      </c>
      <c r="C33" s="124">
        <f aca="true" t="shared" si="5" ref="C33:J42">SUM(C7,C20)</f>
        <v>0</v>
      </c>
      <c r="D33" s="124">
        <f t="shared" si="5"/>
        <v>0</v>
      </c>
      <c r="E33" s="124">
        <f t="shared" si="5"/>
        <v>0</v>
      </c>
      <c r="F33" s="124">
        <f t="shared" si="5"/>
        <v>0</v>
      </c>
      <c r="G33" s="124">
        <f t="shared" si="5"/>
        <v>0</v>
      </c>
      <c r="H33" s="124">
        <f t="shared" si="5"/>
        <v>0</v>
      </c>
      <c r="I33" s="144">
        <f t="shared" si="5"/>
        <v>0</v>
      </c>
      <c r="J33" s="145">
        <f t="shared" si="5"/>
        <v>0</v>
      </c>
      <c r="K33" s="125">
        <f aca="true" t="shared" si="6" ref="K33:K41">SUM(C33:J33)</f>
        <v>0</v>
      </c>
      <c r="P33" s="1" t="s">
        <v>222</v>
      </c>
    </row>
    <row r="34" spans="1:11" ht="25.5">
      <c r="A34" s="78" t="s">
        <v>373</v>
      </c>
      <c r="B34" s="94">
        <v>41.43</v>
      </c>
      <c r="C34" s="124">
        <f t="shared" si="5"/>
        <v>0</v>
      </c>
      <c r="D34" s="124">
        <f t="shared" si="5"/>
        <v>0</v>
      </c>
      <c r="E34" s="124">
        <f t="shared" si="5"/>
        <v>0</v>
      </c>
      <c r="F34" s="124">
        <f t="shared" si="5"/>
        <v>0</v>
      </c>
      <c r="G34" s="124">
        <f t="shared" si="5"/>
        <v>0</v>
      </c>
      <c r="H34" s="124">
        <f t="shared" si="5"/>
        <v>0</v>
      </c>
      <c r="I34" s="144">
        <f t="shared" si="5"/>
        <v>0</v>
      </c>
      <c r="J34" s="145">
        <f t="shared" si="5"/>
        <v>0</v>
      </c>
      <c r="K34" s="125">
        <f t="shared" si="6"/>
        <v>0</v>
      </c>
    </row>
    <row r="35" spans="1:11" ht="25.5">
      <c r="A35" s="78" t="s">
        <v>374</v>
      </c>
      <c r="B35" s="94" t="s">
        <v>7</v>
      </c>
      <c r="C35" s="124">
        <f t="shared" si="5"/>
        <v>0</v>
      </c>
      <c r="D35" s="124">
        <f t="shared" si="5"/>
        <v>0</v>
      </c>
      <c r="E35" s="124">
        <f t="shared" si="5"/>
        <v>0</v>
      </c>
      <c r="F35" s="124">
        <f t="shared" si="5"/>
        <v>0</v>
      </c>
      <c r="G35" s="124">
        <f t="shared" si="5"/>
        <v>0</v>
      </c>
      <c r="H35" s="124">
        <f t="shared" si="5"/>
        <v>0</v>
      </c>
      <c r="I35" s="144">
        <f t="shared" si="5"/>
        <v>0</v>
      </c>
      <c r="J35" s="145">
        <f t="shared" si="5"/>
        <v>0</v>
      </c>
      <c r="K35" s="125">
        <f t="shared" si="6"/>
        <v>0</v>
      </c>
    </row>
    <row r="36" spans="1:11" ht="25.5">
      <c r="A36" s="78" t="s">
        <v>375</v>
      </c>
      <c r="B36" s="94" t="s">
        <v>20</v>
      </c>
      <c r="C36" s="124">
        <f t="shared" si="5"/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  <c r="I36" s="144">
        <f t="shared" si="5"/>
        <v>1</v>
      </c>
      <c r="J36" s="145">
        <f t="shared" si="5"/>
        <v>0</v>
      </c>
      <c r="K36" s="125">
        <f t="shared" si="6"/>
        <v>1</v>
      </c>
    </row>
    <row r="37" spans="1:11" ht="15">
      <c r="A37" s="78" t="s">
        <v>15</v>
      </c>
      <c r="B37" s="94">
        <v>62.65</v>
      </c>
      <c r="C37" s="124">
        <f t="shared" si="5"/>
        <v>0</v>
      </c>
      <c r="D37" s="124">
        <f t="shared" si="5"/>
        <v>0</v>
      </c>
      <c r="E37" s="124">
        <f t="shared" si="5"/>
        <v>0</v>
      </c>
      <c r="F37" s="124">
        <f t="shared" si="5"/>
        <v>0</v>
      </c>
      <c r="G37" s="124">
        <f t="shared" si="5"/>
        <v>0</v>
      </c>
      <c r="H37" s="124">
        <f t="shared" si="5"/>
        <v>0</v>
      </c>
      <c r="I37" s="144">
        <f t="shared" si="5"/>
        <v>0</v>
      </c>
      <c r="J37" s="145">
        <f t="shared" si="5"/>
        <v>0</v>
      </c>
      <c r="K37" s="125">
        <f t="shared" si="6"/>
        <v>0</v>
      </c>
    </row>
    <row r="38" spans="1:11" ht="25.5">
      <c r="A38" s="78" t="s">
        <v>16</v>
      </c>
      <c r="B38" s="94">
        <v>68</v>
      </c>
      <c r="C38" s="124">
        <f t="shared" si="5"/>
        <v>0</v>
      </c>
      <c r="D38" s="124">
        <f t="shared" si="5"/>
        <v>0</v>
      </c>
      <c r="E38" s="124">
        <f t="shared" si="5"/>
        <v>0</v>
      </c>
      <c r="F38" s="124">
        <f t="shared" si="5"/>
        <v>0</v>
      </c>
      <c r="G38" s="124">
        <f t="shared" si="5"/>
        <v>0</v>
      </c>
      <c r="H38" s="124">
        <f t="shared" si="5"/>
        <v>0</v>
      </c>
      <c r="I38" s="144">
        <f t="shared" si="5"/>
        <v>0</v>
      </c>
      <c r="J38" s="145">
        <f t="shared" si="5"/>
        <v>0</v>
      </c>
      <c r="K38" s="125">
        <f t="shared" si="6"/>
        <v>0</v>
      </c>
    </row>
    <row r="39" spans="1:11" ht="25.5">
      <c r="A39" s="78" t="s">
        <v>17</v>
      </c>
      <c r="B39" s="94">
        <v>74.75</v>
      </c>
      <c r="C39" s="124">
        <f t="shared" si="5"/>
        <v>0</v>
      </c>
      <c r="D39" s="124">
        <f t="shared" si="5"/>
        <v>0</v>
      </c>
      <c r="E39" s="124">
        <f t="shared" si="5"/>
        <v>0</v>
      </c>
      <c r="F39" s="124">
        <f t="shared" si="5"/>
        <v>0</v>
      </c>
      <c r="G39" s="124">
        <f t="shared" si="5"/>
        <v>0</v>
      </c>
      <c r="H39" s="124">
        <f t="shared" si="5"/>
        <v>0</v>
      </c>
      <c r="I39" s="144">
        <f t="shared" si="5"/>
        <v>0</v>
      </c>
      <c r="J39" s="145">
        <f t="shared" si="5"/>
        <v>0</v>
      </c>
      <c r="K39" s="125">
        <f t="shared" si="6"/>
        <v>0</v>
      </c>
    </row>
    <row r="40" spans="1:11" ht="15">
      <c r="A40" s="78" t="s">
        <v>18</v>
      </c>
      <c r="B40" s="94">
        <v>77</v>
      </c>
      <c r="C40" s="124">
        <f t="shared" si="5"/>
        <v>0</v>
      </c>
      <c r="D40" s="124">
        <f t="shared" si="5"/>
        <v>0</v>
      </c>
      <c r="E40" s="124">
        <f t="shared" si="5"/>
        <v>0</v>
      </c>
      <c r="F40" s="124">
        <f t="shared" si="5"/>
        <v>0</v>
      </c>
      <c r="G40" s="124">
        <f t="shared" si="5"/>
        <v>0</v>
      </c>
      <c r="H40" s="124">
        <f t="shared" si="5"/>
        <v>0</v>
      </c>
      <c r="I40" s="144">
        <f t="shared" si="5"/>
        <v>0</v>
      </c>
      <c r="J40" s="145">
        <f t="shared" si="5"/>
        <v>0</v>
      </c>
      <c r="K40" s="125">
        <f t="shared" si="6"/>
        <v>0</v>
      </c>
    </row>
    <row r="41" spans="1:11" ht="13.5" thickBot="1">
      <c r="A41" s="78" t="s">
        <v>19</v>
      </c>
      <c r="B41" s="117">
        <v>81.82</v>
      </c>
      <c r="C41" s="146">
        <f t="shared" si="5"/>
        <v>0</v>
      </c>
      <c r="D41" s="146">
        <f t="shared" si="5"/>
        <v>0</v>
      </c>
      <c r="E41" s="146">
        <f t="shared" si="5"/>
        <v>0</v>
      </c>
      <c r="F41" s="146">
        <f t="shared" si="5"/>
        <v>0</v>
      </c>
      <c r="G41" s="146">
        <f t="shared" si="5"/>
        <v>7</v>
      </c>
      <c r="H41" s="146">
        <f t="shared" si="5"/>
        <v>0</v>
      </c>
      <c r="I41" s="147">
        <f t="shared" si="5"/>
        <v>0</v>
      </c>
      <c r="J41" s="148">
        <f t="shared" si="5"/>
        <v>0</v>
      </c>
      <c r="K41" s="127">
        <f t="shared" si="6"/>
        <v>7</v>
      </c>
    </row>
    <row r="42" spans="1:11" ht="13.5" thickBot="1">
      <c r="A42" s="149" t="s">
        <v>376</v>
      </c>
      <c r="B42" s="150" t="s">
        <v>107</v>
      </c>
      <c r="C42" s="151">
        <f>SUM(C32:C41)</f>
        <v>0</v>
      </c>
      <c r="D42" s="151">
        <f t="shared" si="5"/>
        <v>0</v>
      </c>
      <c r="E42" s="151">
        <f t="shared" si="5"/>
        <v>0</v>
      </c>
      <c r="F42" s="151">
        <f t="shared" si="5"/>
        <v>0</v>
      </c>
      <c r="G42" s="151">
        <f t="shared" si="5"/>
        <v>7</v>
      </c>
      <c r="H42" s="151">
        <f t="shared" si="5"/>
        <v>0</v>
      </c>
      <c r="I42" s="151">
        <f t="shared" si="5"/>
        <v>1</v>
      </c>
      <c r="J42" s="151">
        <f t="shared" si="5"/>
        <v>0</v>
      </c>
      <c r="K42" s="152">
        <f>SUM(K32:K41)</f>
        <v>8</v>
      </c>
    </row>
    <row r="44" spans="1:11" ht="15">
      <c r="A44" s="545"/>
      <c r="B44" s="545"/>
      <c r="C44" s="545"/>
      <c r="D44" s="545"/>
      <c r="E44" s="545"/>
      <c r="F44" s="545"/>
      <c r="G44" s="545"/>
      <c r="H44" s="545"/>
      <c r="I44" s="545"/>
      <c r="J44" s="545"/>
      <c r="K44" s="545"/>
    </row>
    <row r="45" spans="1:11" ht="26.25" customHeight="1">
      <c r="A45" s="544"/>
      <c r="B45" s="544"/>
      <c r="C45" s="544"/>
      <c r="D45" s="544"/>
      <c r="E45" s="544"/>
      <c r="F45" s="544"/>
      <c r="G45" s="544"/>
      <c r="H45" s="544"/>
      <c r="I45" s="544"/>
      <c r="J45" s="544"/>
      <c r="K45" s="544"/>
    </row>
    <row r="47" ht="15">
      <c r="A47" s="134"/>
    </row>
  </sheetData>
  <mergeCells count="15">
    <mergeCell ref="A2:A3"/>
    <mergeCell ref="B2:B3"/>
    <mergeCell ref="A45:K45"/>
    <mergeCell ref="A1:K1"/>
    <mergeCell ref="C2:D2"/>
    <mergeCell ref="E2:F2"/>
    <mergeCell ref="G2:H2"/>
    <mergeCell ref="I2:J2"/>
    <mergeCell ref="C5:K5"/>
    <mergeCell ref="C18:K18"/>
    <mergeCell ref="A44:K44"/>
    <mergeCell ref="C31:K31"/>
    <mergeCell ref="A4:K4"/>
    <mergeCell ref="A17:K17"/>
    <mergeCell ref="A30:K30"/>
  </mergeCells>
  <printOptions/>
  <pageMargins left="0.7086614173228347" right="0.7086614173228347" top="0.7480314960629921" bottom="0.7480314960629921" header="0.31496062992125984" footer="0.31496062992125984"/>
  <pageSetup firstPageNumber="80" useFirstPageNumber="1" fitToHeight="0" fitToWidth="1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Řehořová</dc:creator>
  <cp:keywords/>
  <dc:description/>
  <cp:lastModifiedBy>Andrea Čebišová</cp:lastModifiedBy>
  <cp:lastPrinted>2018-06-26T06:18:22Z</cp:lastPrinted>
  <dcterms:created xsi:type="dcterms:W3CDTF">2011-11-30T14:43:55Z</dcterms:created>
  <dcterms:modified xsi:type="dcterms:W3CDTF">2018-06-26T06:19:15Z</dcterms:modified>
  <cp:category/>
  <cp:version/>
  <cp:contentType/>
  <cp:contentStatus/>
</cp:coreProperties>
</file>