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842" lockStructure="1" lockWindows="1"/>
  <bookViews>
    <workbookView xWindow="0" yWindow="0" windowWidth="20730" windowHeight="11760" tabRatio="803"/>
  </bookViews>
  <sheets>
    <sheet name="2.1" sheetId="1" r:id="rId1"/>
    <sheet name="2.2" sheetId="59" r:id="rId2"/>
    <sheet name="2.3" sheetId="6" r:id="rId3"/>
    <sheet name="2.4" sheetId="7" r:id="rId4"/>
    <sheet name="2.5" sheetId="8" r:id="rId5"/>
    <sheet name="2.6" sheetId="32" r:id="rId6"/>
    <sheet name="2.7" sheetId="33" r:id="rId7"/>
    <sheet name="3.1" sheetId="47" r:id="rId8"/>
    <sheet name="3.2" sheetId="14" r:id="rId9"/>
    <sheet name="3.3" sheetId="63" r:id="rId10"/>
    <sheet name="3.4" sheetId="28" r:id="rId11"/>
    <sheet name="4.1" sheetId="17" r:id="rId12"/>
    <sheet name="5.1" sheetId="19" r:id="rId13"/>
    <sheet name="6.1" sheetId="21" r:id="rId14"/>
    <sheet name="6.2" sheetId="22" r:id="rId15"/>
    <sheet name="6.3" sheetId="23" r:id="rId16"/>
    <sheet name="6.4" sheetId="24" r:id="rId17"/>
    <sheet name="6.5" sheetId="26" r:id="rId18"/>
    <sheet name="7.1" sheetId="61" r:id="rId19"/>
    <sheet name="7.2" sheetId="43" r:id="rId20"/>
    <sheet name="7.3" sheetId="58" r:id="rId21"/>
    <sheet name="8.1" sheetId="36" r:id="rId22"/>
    <sheet name="8.2" sheetId="57" r:id="rId23"/>
    <sheet name="8.3" sheetId="38" r:id="rId24"/>
    <sheet name="8.4" sheetId="40" r:id="rId25"/>
    <sheet name="12.1" sheetId="30" r:id="rId26"/>
    <sheet name="12.2" sheetId="31" r:id="rId27"/>
    <sheet name="12.3" sheetId="49" r:id="rId28"/>
  </sheets>
  <definedNames>
    <definedName name="_ftnref1" localSheetId="27">'12.3'!#REF!</definedName>
    <definedName name="_ftnref2" localSheetId="27">'12.3'!#REF!</definedName>
    <definedName name="_xlnm.Print_Area" localSheetId="0">'2.1'!$A$1:$K$108</definedName>
    <definedName name="_xlnm.Print_Area" localSheetId="13">'6.1'!$A$1:$M$28</definedName>
    <definedName name="_xlnm.Print_Area" localSheetId="15">'6.3'!$A$1:$M$84</definedName>
    <definedName name="_xlnm.Print_Area" localSheetId="17">'6.5'!$A$1:$E$33</definedName>
  </definedNames>
  <calcPr calcId="145621"/>
</workbook>
</file>

<file path=xl/calcChain.xml><?xml version="1.0" encoding="utf-8"?>
<calcChain xmlns="http://schemas.openxmlformats.org/spreadsheetml/2006/main">
  <c r="B17" i="21" l="1"/>
  <c r="K17" i="21" s="1"/>
  <c r="K16" i="21"/>
  <c r="B16" i="21"/>
  <c r="J21" i="21"/>
  <c r="B21" i="21"/>
  <c r="K21" i="21" s="1"/>
  <c r="J20" i="21"/>
  <c r="B20" i="21"/>
  <c r="K20" i="21" s="1"/>
  <c r="B11" i="21"/>
  <c r="K11" i="21" s="1"/>
  <c r="K10" i="21"/>
  <c r="B10" i="21"/>
  <c r="B13" i="21"/>
  <c r="K13" i="21" s="1"/>
  <c r="K12" i="21"/>
  <c r="B12" i="21"/>
  <c r="B9" i="21"/>
  <c r="K9" i="21" s="1"/>
  <c r="K8" i="21"/>
  <c r="B8" i="21"/>
  <c r="B7" i="21"/>
  <c r="K7" i="21" s="1"/>
  <c r="K6" i="21"/>
  <c r="B6" i="21"/>
  <c r="B15" i="21"/>
  <c r="K15" i="21" s="1"/>
  <c r="K14" i="21"/>
  <c r="B14" i="21"/>
  <c r="B5" i="21"/>
  <c r="K5" i="21" s="1"/>
  <c r="K4" i="21"/>
  <c r="B4" i="21"/>
  <c r="E10" i="57" l="1"/>
  <c r="D10" i="57"/>
  <c r="G10" i="57"/>
  <c r="F10" i="57"/>
  <c r="C10" i="57"/>
  <c r="B10" i="57"/>
  <c r="C62" i="49" l="1"/>
  <c r="B62" i="49"/>
  <c r="F26" i="58" l="1"/>
  <c r="F25" i="58"/>
  <c r="F23" i="58"/>
  <c r="F22" i="58"/>
  <c r="F20" i="58"/>
  <c r="F19" i="58"/>
  <c r="F17" i="58"/>
  <c r="F16" i="58"/>
  <c r="F14" i="58"/>
  <c r="F13" i="58"/>
  <c r="F11" i="58"/>
  <c r="F10" i="58"/>
  <c r="F8" i="58"/>
  <c r="F7" i="58"/>
  <c r="F5" i="58"/>
  <c r="F4" i="58"/>
  <c r="H40" i="43"/>
  <c r="G40" i="43"/>
  <c r="F40" i="43"/>
  <c r="E40" i="43"/>
  <c r="D40" i="43"/>
  <c r="C40" i="43"/>
  <c r="B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4" i="43"/>
  <c r="I40" i="43" l="1"/>
  <c r="C11" i="38"/>
  <c r="B11" i="38"/>
  <c r="R120" i="19"/>
  <c r="Q120" i="19"/>
  <c r="P120" i="19"/>
  <c r="O120" i="19"/>
  <c r="N120" i="19"/>
  <c r="M120" i="19"/>
  <c r="L120" i="19"/>
  <c r="J120" i="19"/>
  <c r="I120" i="19"/>
  <c r="H120" i="19"/>
  <c r="G120" i="19"/>
  <c r="F120" i="19"/>
  <c r="E120" i="19"/>
  <c r="D120" i="19"/>
  <c r="R107" i="19"/>
  <c r="Q107" i="19"/>
  <c r="P107" i="19"/>
  <c r="O107" i="19"/>
  <c r="N107" i="19"/>
  <c r="M107" i="19"/>
  <c r="L107" i="19"/>
  <c r="J107" i="19"/>
  <c r="I107" i="19"/>
  <c r="H107" i="19"/>
  <c r="G107" i="19"/>
  <c r="F107" i="19"/>
  <c r="E107" i="19"/>
  <c r="D107" i="19"/>
  <c r="C107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E94" i="19"/>
  <c r="D94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K126" i="17"/>
  <c r="K125" i="17"/>
  <c r="K124" i="17"/>
  <c r="K123" i="17"/>
  <c r="K122" i="17"/>
  <c r="J121" i="17"/>
  <c r="I121" i="17"/>
  <c r="H121" i="17"/>
  <c r="G121" i="17"/>
  <c r="F121" i="17"/>
  <c r="E121" i="17"/>
  <c r="D121" i="17"/>
  <c r="C121" i="17"/>
  <c r="K120" i="17"/>
  <c r="K119" i="17"/>
  <c r="K118" i="17"/>
  <c r="K117" i="17"/>
  <c r="K116" i="17"/>
  <c r="K115" i="17"/>
  <c r="K114" i="17"/>
  <c r="K113" i="17"/>
  <c r="K112" i="17"/>
  <c r="K121" i="17" s="1"/>
  <c r="K111" i="17"/>
  <c r="K108" i="17"/>
  <c r="K107" i="17"/>
  <c r="J106" i="17"/>
  <c r="I106" i="17"/>
  <c r="H106" i="17"/>
  <c r="G106" i="17"/>
  <c r="F106" i="17"/>
  <c r="E106" i="17"/>
  <c r="D106" i="17"/>
  <c r="C106" i="17"/>
  <c r="K105" i="17"/>
  <c r="K104" i="17"/>
  <c r="K103" i="17"/>
  <c r="K102" i="17"/>
  <c r="K101" i="17"/>
  <c r="K100" i="17"/>
  <c r="K99" i="17"/>
  <c r="K98" i="17"/>
  <c r="K106" i="17" s="1"/>
  <c r="K97" i="17"/>
  <c r="K96" i="17"/>
  <c r="K93" i="17"/>
  <c r="K92" i="17"/>
  <c r="J91" i="17"/>
  <c r="I91" i="17"/>
  <c r="H91" i="17"/>
  <c r="G91" i="17"/>
  <c r="F91" i="17"/>
  <c r="E91" i="17"/>
  <c r="D91" i="17"/>
  <c r="C91" i="17"/>
  <c r="K90" i="17"/>
  <c r="K89" i="17"/>
  <c r="K88" i="17"/>
  <c r="K87" i="17"/>
  <c r="K86" i="17"/>
  <c r="K85" i="17"/>
  <c r="K84" i="17"/>
  <c r="K83" i="17"/>
  <c r="K82" i="17"/>
  <c r="K81" i="17"/>
  <c r="K91" i="17" s="1"/>
  <c r="K78" i="17"/>
  <c r="K77" i="17"/>
  <c r="J76" i="17"/>
  <c r="I76" i="17"/>
  <c r="H76" i="17"/>
  <c r="G76" i="17"/>
  <c r="F76" i="17"/>
  <c r="E76" i="17"/>
  <c r="D76" i="17"/>
  <c r="C76" i="17"/>
  <c r="K75" i="17"/>
  <c r="K74" i="17"/>
  <c r="K73" i="17"/>
  <c r="K72" i="17"/>
  <c r="K71" i="17"/>
  <c r="K70" i="17"/>
  <c r="K69" i="17"/>
  <c r="K68" i="17"/>
  <c r="K67" i="17"/>
  <c r="K66" i="17"/>
  <c r="K76" i="17" s="1"/>
  <c r="K63" i="17"/>
  <c r="K62" i="17"/>
  <c r="J61" i="17"/>
  <c r="I61" i="17"/>
  <c r="H61" i="17"/>
  <c r="G61" i="17"/>
  <c r="F61" i="17"/>
  <c r="E61" i="17"/>
  <c r="D61" i="17"/>
  <c r="C61" i="17"/>
  <c r="K60" i="17"/>
  <c r="K59" i="17"/>
  <c r="K58" i="17"/>
  <c r="K57" i="17"/>
  <c r="K56" i="17"/>
  <c r="K55" i="17"/>
  <c r="K54" i="17"/>
  <c r="K53" i="17"/>
  <c r="K52" i="17"/>
  <c r="K61" i="17" s="1"/>
  <c r="K51" i="17"/>
  <c r="K48" i="17"/>
  <c r="K47" i="17"/>
  <c r="J46" i="17"/>
  <c r="I46" i="17"/>
  <c r="H46" i="17"/>
  <c r="G46" i="17"/>
  <c r="F46" i="17"/>
  <c r="E46" i="17"/>
  <c r="D46" i="17"/>
  <c r="C46" i="17"/>
  <c r="K45" i="17"/>
  <c r="K44" i="17"/>
  <c r="K43" i="17"/>
  <c r="K42" i="17"/>
  <c r="K41" i="17"/>
  <c r="K40" i="17"/>
  <c r="K39" i="17"/>
  <c r="K38" i="17"/>
  <c r="K46" i="17" s="1"/>
  <c r="K37" i="17"/>
  <c r="K36" i="17"/>
  <c r="K33" i="17"/>
  <c r="K32" i="17"/>
  <c r="J31" i="17"/>
  <c r="I31" i="17"/>
  <c r="H31" i="17"/>
  <c r="G31" i="17"/>
  <c r="F31" i="17"/>
  <c r="E31" i="17"/>
  <c r="D31" i="17"/>
  <c r="C31" i="17"/>
  <c r="K30" i="17"/>
  <c r="K29" i="17"/>
  <c r="K28" i="17"/>
  <c r="K27" i="17"/>
  <c r="K26" i="17"/>
  <c r="K25" i="17"/>
  <c r="K24" i="17"/>
  <c r="K23" i="17"/>
  <c r="K22" i="17"/>
  <c r="K21" i="17"/>
  <c r="K31" i="17" s="1"/>
  <c r="K18" i="17"/>
  <c r="K17" i="17"/>
  <c r="J16" i="17"/>
  <c r="I16" i="17"/>
  <c r="H16" i="17"/>
  <c r="G16" i="17"/>
  <c r="F16" i="17"/>
  <c r="E16" i="17"/>
  <c r="D16" i="17"/>
  <c r="C16" i="17"/>
  <c r="K15" i="17"/>
  <c r="K14" i="17"/>
  <c r="K13" i="17"/>
  <c r="K12" i="17"/>
  <c r="K11" i="17"/>
  <c r="K10" i="17"/>
  <c r="K9" i="17"/>
  <c r="K8" i="17"/>
  <c r="K7" i="17"/>
  <c r="K6" i="17"/>
  <c r="K16" i="17" s="1"/>
  <c r="B15" i="28"/>
  <c r="J29" i="14"/>
  <c r="I29" i="14"/>
  <c r="H29" i="14"/>
  <c r="G29" i="14"/>
  <c r="F29" i="14"/>
  <c r="E29" i="14"/>
  <c r="D29" i="14"/>
  <c r="C29" i="14"/>
  <c r="K28" i="14"/>
  <c r="K27" i="14"/>
  <c r="K26" i="14"/>
  <c r="K25" i="14"/>
  <c r="K24" i="14"/>
  <c r="K23" i="14"/>
  <c r="K22" i="14"/>
  <c r="K21" i="14"/>
  <c r="K20" i="14"/>
  <c r="K19" i="14"/>
  <c r="J16" i="14"/>
  <c r="J30" i="14" s="1"/>
  <c r="I16" i="14"/>
  <c r="H16" i="14"/>
  <c r="G16" i="14"/>
  <c r="G30" i="14" s="1"/>
  <c r="F16" i="14"/>
  <c r="F30" i="14" s="1"/>
  <c r="E16" i="14"/>
  <c r="D16" i="14"/>
  <c r="C16" i="14"/>
  <c r="C30" i="14" s="1"/>
  <c r="K15" i="14"/>
  <c r="K14" i="14"/>
  <c r="K13" i="14"/>
  <c r="K12" i="14"/>
  <c r="K11" i="14"/>
  <c r="K10" i="14"/>
  <c r="K9" i="14"/>
  <c r="K8" i="14"/>
  <c r="K7" i="14"/>
  <c r="K6" i="14"/>
  <c r="K126" i="47"/>
  <c r="K125" i="47"/>
  <c r="K123" i="47"/>
  <c r="K122" i="47"/>
  <c r="J121" i="47"/>
  <c r="I121" i="47"/>
  <c r="H121" i="47"/>
  <c r="G121" i="47"/>
  <c r="F121" i="47"/>
  <c r="E121" i="47"/>
  <c r="D121" i="47"/>
  <c r="C121" i="47"/>
  <c r="K120" i="47"/>
  <c r="K119" i="47"/>
  <c r="K118" i="47"/>
  <c r="K117" i="47"/>
  <c r="K116" i="47"/>
  <c r="K115" i="47"/>
  <c r="K114" i="47"/>
  <c r="K113" i="47"/>
  <c r="K121" i="47" s="1"/>
  <c r="K112" i="47"/>
  <c r="K111" i="47"/>
  <c r="K108" i="47"/>
  <c r="K107" i="47"/>
  <c r="J106" i="47"/>
  <c r="I106" i="47"/>
  <c r="H106" i="47"/>
  <c r="G106" i="47"/>
  <c r="F106" i="47"/>
  <c r="E106" i="47"/>
  <c r="D106" i="47"/>
  <c r="C106" i="47"/>
  <c r="K105" i="47"/>
  <c r="K104" i="47"/>
  <c r="K103" i="47"/>
  <c r="K102" i="47"/>
  <c r="K101" i="47"/>
  <c r="K100" i="47"/>
  <c r="K99" i="47"/>
  <c r="K98" i="47"/>
  <c r="K106" i="47" s="1"/>
  <c r="K97" i="47"/>
  <c r="K96" i="47"/>
  <c r="K93" i="47"/>
  <c r="K92" i="47"/>
  <c r="J91" i="47"/>
  <c r="I91" i="47"/>
  <c r="H91" i="47"/>
  <c r="G91" i="47"/>
  <c r="F91" i="47"/>
  <c r="E91" i="47"/>
  <c r="D91" i="47"/>
  <c r="C91" i="47"/>
  <c r="K90" i="47"/>
  <c r="K89" i="47"/>
  <c r="K88" i="47"/>
  <c r="K87" i="47"/>
  <c r="K86" i="47"/>
  <c r="K85" i="47"/>
  <c r="K84" i="47"/>
  <c r="K83" i="47"/>
  <c r="K82" i="47"/>
  <c r="K81" i="47"/>
  <c r="K91" i="47" s="1"/>
  <c r="K78" i="47"/>
  <c r="K77" i="47"/>
  <c r="J76" i="47"/>
  <c r="I76" i="47"/>
  <c r="H76" i="47"/>
  <c r="G76" i="47"/>
  <c r="F76" i="47"/>
  <c r="E76" i="47"/>
  <c r="D76" i="47"/>
  <c r="C76" i="47"/>
  <c r="K75" i="47"/>
  <c r="K74" i="47"/>
  <c r="K73" i="47"/>
  <c r="K72" i="47"/>
  <c r="K71" i="47"/>
  <c r="K70" i="47"/>
  <c r="K69" i="47"/>
  <c r="K68" i="47"/>
  <c r="K67" i="47"/>
  <c r="K66" i="47"/>
  <c r="K76" i="47" s="1"/>
  <c r="K63" i="47"/>
  <c r="K62" i="47"/>
  <c r="J61" i="47"/>
  <c r="I61" i="47"/>
  <c r="H61" i="47"/>
  <c r="G61" i="47"/>
  <c r="F61" i="47"/>
  <c r="E61" i="47"/>
  <c r="D61" i="47"/>
  <c r="C61" i="47"/>
  <c r="K60" i="47"/>
  <c r="K59" i="47"/>
  <c r="K58" i="47"/>
  <c r="K57" i="47"/>
  <c r="K56" i="47"/>
  <c r="K55" i="47"/>
  <c r="K54" i="47"/>
  <c r="K53" i="47"/>
  <c r="K61" i="47" s="1"/>
  <c r="K52" i="47"/>
  <c r="K51" i="47"/>
  <c r="K48" i="47"/>
  <c r="K47" i="47"/>
  <c r="J46" i="47"/>
  <c r="I46" i="47"/>
  <c r="H46" i="47"/>
  <c r="G46" i="47"/>
  <c r="F46" i="47"/>
  <c r="E46" i="47"/>
  <c r="D46" i="47"/>
  <c r="C46" i="47"/>
  <c r="K45" i="47"/>
  <c r="K44" i="47"/>
  <c r="K43" i="47"/>
  <c r="K42" i="47"/>
  <c r="K41" i="47"/>
  <c r="K40" i="47"/>
  <c r="K39" i="47"/>
  <c r="K38" i="47"/>
  <c r="K46" i="47" s="1"/>
  <c r="K37" i="47"/>
  <c r="K36" i="47"/>
  <c r="K33" i="47"/>
  <c r="K32" i="47"/>
  <c r="J31" i="47"/>
  <c r="I31" i="47"/>
  <c r="H31" i="47"/>
  <c r="H124" i="47" s="1"/>
  <c r="G31" i="47"/>
  <c r="F31" i="47"/>
  <c r="E31" i="47"/>
  <c r="D31" i="47"/>
  <c r="D124" i="47" s="1"/>
  <c r="C31" i="47"/>
  <c r="K30" i="47"/>
  <c r="K29" i="47"/>
  <c r="K28" i="47"/>
  <c r="K27" i="47"/>
  <c r="K26" i="47"/>
  <c r="K25" i="47"/>
  <c r="K24" i="47"/>
  <c r="K23" i="47"/>
  <c r="K22" i="47"/>
  <c r="K21" i="47"/>
  <c r="K31" i="47" s="1"/>
  <c r="K18" i="47"/>
  <c r="K17" i="47"/>
  <c r="J16" i="47"/>
  <c r="J124" i="47" s="1"/>
  <c r="I16" i="47"/>
  <c r="I124" i="47" s="1"/>
  <c r="H16" i="47"/>
  <c r="G16" i="47"/>
  <c r="G124" i="47" s="1"/>
  <c r="F16" i="47"/>
  <c r="F124" i="47" s="1"/>
  <c r="E16" i="47"/>
  <c r="E124" i="47" s="1"/>
  <c r="D16" i="47"/>
  <c r="C16" i="47"/>
  <c r="C124" i="47" s="1"/>
  <c r="K15" i="47"/>
  <c r="K14" i="47"/>
  <c r="K13" i="47"/>
  <c r="K12" i="47"/>
  <c r="K11" i="47"/>
  <c r="K10" i="47"/>
  <c r="K9" i="47"/>
  <c r="K8" i="47"/>
  <c r="K7" i="47"/>
  <c r="K6" i="47"/>
  <c r="K16" i="47" s="1"/>
  <c r="K124" i="47" s="1"/>
  <c r="K15" i="33"/>
  <c r="I15" i="33"/>
  <c r="H15" i="33"/>
  <c r="G15" i="33"/>
  <c r="F15" i="33"/>
  <c r="E15" i="33"/>
  <c r="D15" i="33"/>
  <c r="C15" i="33"/>
  <c r="J14" i="33"/>
  <c r="J13" i="33"/>
  <c r="J12" i="33"/>
  <c r="J11" i="33"/>
  <c r="J10" i="33"/>
  <c r="J9" i="33"/>
  <c r="J8" i="33"/>
  <c r="J7" i="33"/>
  <c r="J6" i="33"/>
  <c r="J5" i="33"/>
  <c r="J15" i="33" s="1"/>
  <c r="I15" i="32"/>
  <c r="H15" i="32"/>
  <c r="G15" i="32"/>
  <c r="F15" i="32"/>
  <c r="E15" i="32"/>
  <c r="D15" i="32"/>
  <c r="C15" i="32"/>
  <c r="J14" i="32"/>
  <c r="J13" i="32"/>
  <c r="J12" i="32"/>
  <c r="J11" i="32"/>
  <c r="J10" i="32"/>
  <c r="J9" i="32"/>
  <c r="J8" i="32"/>
  <c r="J7" i="32"/>
  <c r="J6" i="32"/>
  <c r="J5" i="32"/>
  <c r="J15" i="32" s="1"/>
  <c r="J55" i="59"/>
  <c r="I55" i="59"/>
  <c r="H55" i="59"/>
  <c r="G55" i="59"/>
  <c r="F55" i="59"/>
  <c r="E55" i="59"/>
  <c r="D55" i="59"/>
  <c r="C55" i="59"/>
  <c r="K54" i="59"/>
  <c r="K53" i="59"/>
  <c r="K52" i="59"/>
  <c r="K51" i="59"/>
  <c r="K50" i="59"/>
  <c r="K49" i="59"/>
  <c r="K48" i="59"/>
  <c r="K47" i="59"/>
  <c r="K46" i="59"/>
  <c r="K45" i="59"/>
  <c r="K55" i="59" s="1"/>
  <c r="J42" i="59"/>
  <c r="I42" i="59"/>
  <c r="I56" i="59" s="1"/>
  <c r="H42" i="59"/>
  <c r="H56" i="59" s="1"/>
  <c r="G42" i="59"/>
  <c r="F42" i="59"/>
  <c r="E42" i="59"/>
  <c r="E56" i="59" s="1"/>
  <c r="D42" i="59"/>
  <c r="D56" i="59" s="1"/>
  <c r="C42" i="59"/>
  <c r="K41" i="59"/>
  <c r="K40" i="59"/>
  <c r="K39" i="59"/>
  <c r="K38" i="59"/>
  <c r="K37" i="59"/>
  <c r="K36" i="59"/>
  <c r="K35" i="59"/>
  <c r="K34" i="59"/>
  <c r="K33" i="59"/>
  <c r="K32" i="59"/>
  <c r="K42" i="59" s="1"/>
  <c r="J29" i="59"/>
  <c r="I29" i="59"/>
  <c r="H29" i="59"/>
  <c r="G29" i="59"/>
  <c r="F29" i="59"/>
  <c r="E29" i="59"/>
  <c r="D29" i="59"/>
  <c r="C29" i="59"/>
  <c r="K28" i="59"/>
  <c r="K27" i="59"/>
  <c r="K26" i="59"/>
  <c r="K25" i="59"/>
  <c r="K24" i="59"/>
  <c r="K23" i="59"/>
  <c r="K22" i="59"/>
  <c r="K21" i="59"/>
  <c r="K29" i="59" s="1"/>
  <c r="K20" i="59"/>
  <c r="K19" i="59"/>
  <c r="J16" i="59"/>
  <c r="J56" i="59" s="1"/>
  <c r="I16" i="59"/>
  <c r="H16" i="59"/>
  <c r="G16" i="59"/>
  <c r="G56" i="59" s="1"/>
  <c r="F16" i="59"/>
  <c r="F56" i="59" s="1"/>
  <c r="E16" i="59"/>
  <c r="D16" i="59"/>
  <c r="C16" i="59"/>
  <c r="C56" i="59" s="1"/>
  <c r="K15" i="59"/>
  <c r="K14" i="59"/>
  <c r="K13" i="59"/>
  <c r="K12" i="59"/>
  <c r="K11" i="59"/>
  <c r="K10" i="59"/>
  <c r="K9" i="59"/>
  <c r="K8" i="59"/>
  <c r="K7" i="59"/>
  <c r="K16" i="59" s="1"/>
  <c r="K56" i="59" s="1"/>
  <c r="K6" i="59"/>
  <c r="J107" i="1"/>
  <c r="I107" i="1"/>
  <c r="H107" i="1"/>
  <c r="G107" i="1"/>
  <c r="F107" i="1"/>
  <c r="E107" i="1"/>
  <c r="D107" i="1"/>
  <c r="C107" i="1"/>
  <c r="K106" i="1"/>
  <c r="K105" i="1"/>
  <c r="K104" i="1"/>
  <c r="K103" i="1"/>
  <c r="K102" i="1"/>
  <c r="K101" i="1"/>
  <c r="K100" i="1"/>
  <c r="K99" i="1"/>
  <c r="K98" i="1"/>
  <c r="K97" i="1"/>
  <c r="K107" i="1" s="1"/>
  <c r="J94" i="1"/>
  <c r="I94" i="1"/>
  <c r="H94" i="1"/>
  <c r="G94" i="1"/>
  <c r="F94" i="1"/>
  <c r="E94" i="1"/>
  <c r="D94" i="1"/>
  <c r="C94" i="1"/>
  <c r="K93" i="1"/>
  <c r="K92" i="1"/>
  <c r="K91" i="1"/>
  <c r="K90" i="1"/>
  <c r="K89" i="1"/>
  <c r="K88" i="1"/>
  <c r="K87" i="1"/>
  <c r="K86" i="1"/>
  <c r="K85" i="1"/>
  <c r="K84" i="1"/>
  <c r="K94" i="1" s="1"/>
  <c r="J81" i="1"/>
  <c r="I81" i="1"/>
  <c r="H81" i="1"/>
  <c r="G81" i="1"/>
  <c r="F81" i="1"/>
  <c r="E81" i="1"/>
  <c r="D81" i="1"/>
  <c r="C81" i="1"/>
  <c r="K80" i="1"/>
  <c r="K79" i="1"/>
  <c r="K78" i="1"/>
  <c r="K77" i="1"/>
  <c r="K76" i="1"/>
  <c r="K75" i="1"/>
  <c r="K74" i="1"/>
  <c r="K73" i="1"/>
  <c r="K81" i="1" s="1"/>
  <c r="K72" i="1"/>
  <c r="K71" i="1"/>
  <c r="J68" i="1"/>
  <c r="I68" i="1"/>
  <c r="H68" i="1"/>
  <c r="G68" i="1"/>
  <c r="F68" i="1"/>
  <c r="E68" i="1"/>
  <c r="D68" i="1"/>
  <c r="C68" i="1"/>
  <c r="K67" i="1"/>
  <c r="K66" i="1"/>
  <c r="K65" i="1"/>
  <c r="K64" i="1"/>
  <c r="K63" i="1"/>
  <c r="K62" i="1"/>
  <c r="K61" i="1"/>
  <c r="K60" i="1"/>
  <c r="K59" i="1"/>
  <c r="K68" i="1" s="1"/>
  <c r="K58" i="1"/>
  <c r="J55" i="1"/>
  <c r="I55" i="1"/>
  <c r="H55" i="1"/>
  <c r="G55" i="1"/>
  <c r="F55" i="1"/>
  <c r="E55" i="1"/>
  <c r="D55" i="1"/>
  <c r="C55" i="1"/>
  <c r="K54" i="1"/>
  <c r="K53" i="1"/>
  <c r="K52" i="1"/>
  <c r="K51" i="1"/>
  <c r="K50" i="1"/>
  <c r="K49" i="1"/>
  <c r="K48" i="1"/>
  <c r="K47" i="1"/>
  <c r="K46" i="1"/>
  <c r="K45" i="1"/>
  <c r="K55" i="1" s="1"/>
  <c r="J42" i="1"/>
  <c r="I42" i="1"/>
  <c r="H42" i="1"/>
  <c r="G42" i="1"/>
  <c r="F42" i="1"/>
  <c r="E42" i="1"/>
  <c r="D42" i="1"/>
  <c r="C42" i="1"/>
  <c r="K41" i="1"/>
  <c r="K40" i="1"/>
  <c r="K39" i="1"/>
  <c r="K38" i="1"/>
  <c r="K37" i="1"/>
  <c r="K36" i="1"/>
  <c r="K35" i="1"/>
  <c r="K34" i="1"/>
  <c r="K33" i="1"/>
  <c r="K32" i="1"/>
  <c r="K42" i="1" s="1"/>
  <c r="J29" i="1"/>
  <c r="I29" i="1"/>
  <c r="H29" i="1"/>
  <c r="G29" i="1"/>
  <c r="F29" i="1"/>
  <c r="E29" i="1"/>
  <c r="D29" i="1"/>
  <c r="C29" i="1"/>
  <c r="K28" i="1"/>
  <c r="K27" i="1"/>
  <c r="K26" i="1"/>
  <c r="K25" i="1"/>
  <c r="K24" i="1"/>
  <c r="K23" i="1"/>
  <c r="K22" i="1"/>
  <c r="K21" i="1"/>
  <c r="K29" i="1" s="1"/>
  <c r="K20" i="1"/>
  <c r="K19" i="1"/>
  <c r="J16" i="1"/>
  <c r="J108" i="1" s="1"/>
  <c r="I16" i="1"/>
  <c r="I108" i="1" s="1"/>
  <c r="H16" i="1"/>
  <c r="H108" i="1" s="1"/>
  <c r="G16" i="1"/>
  <c r="G108" i="1" s="1"/>
  <c r="F16" i="1"/>
  <c r="F108" i="1" s="1"/>
  <c r="E16" i="1"/>
  <c r="E108" i="1" s="1"/>
  <c r="D16" i="1"/>
  <c r="D108" i="1" s="1"/>
  <c r="C16" i="1"/>
  <c r="C108" i="1" s="1"/>
  <c r="K15" i="1"/>
  <c r="K14" i="1"/>
  <c r="K13" i="1"/>
  <c r="K12" i="1"/>
  <c r="K11" i="1"/>
  <c r="K10" i="1"/>
  <c r="K9" i="1"/>
  <c r="K8" i="1"/>
  <c r="K7" i="1"/>
  <c r="K16" i="1" s="1"/>
  <c r="K108" i="1" s="1"/>
  <c r="K6" i="1"/>
  <c r="D30" i="14" l="1"/>
  <c r="H30" i="14"/>
  <c r="K29" i="14"/>
  <c r="K16" i="14"/>
  <c r="K30" i="14" s="1"/>
  <c r="E30" i="14"/>
  <c r="I30" i="14"/>
  <c r="K3" i="40" l="1"/>
  <c r="D6" i="40"/>
  <c r="D7" i="40"/>
  <c r="D8" i="40"/>
  <c r="D9" i="40"/>
  <c r="J3" i="40" s="1"/>
  <c r="J5" i="40" l="1"/>
  <c r="E5" i="61" l="1"/>
  <c r="E6" i="61"/>
  <c r="E7" i="61"/>
  <c r="E8" i="61"/>
  <c r="E9" i="61"/>
</calcChain>
</file>

<file path=xl/sharedStrings.xml><?xml version="1.0" encoding="utf-8"?>
<sst xmlns="http://schemas.openxmlformats.org/spreadsheetml/2006/main" count="1734" uniqueCount="405">
  <si>
    <t>Bakalářské studium</t>
  </si>
  <si>
    <t>Navazující magisterské studium</t>
  </si>
  <si>
    <t>Magisterské studium</t>
  </si>
  <si>
    <t>Doktorské studium</t>
  </si>
  <si>
    <t>CELKEM</t>
  </si>
  <si>
    <t>přírodní vědy a nauky</t>
  </si>
  <si>
    <t>21-39</t>
  </si>
  <si>
    <t>51-53</t>
  </si>
  <si>
    <t>11-18</t>
  </si>
  <si>
    <t>KKOV</t>
  </si>
  <si>
    <t>Skupiny akreditovaných studijních programů</t>
  </si>
  <si>
    <t>technické vědy a nauky</t>
  </si>
  <si>
    <t>zeměděl.-les. a veter. vědy a nauky</t>
  </si>
  <si>
    <t>zdravot., lékař. a farm. vědy a nauky</t>
  </si>
  <si>
    <t>společenské vědy, nauky a služby</t>
  </si>
  <si>
    <t>ekonomie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</si>
  <si>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</si>
  <si>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</si>
  <si>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</si>
  <si>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</si>
  <si>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61,67,71-73</t>
  </si>
  <si>
    <t>P</t>
  </si>
  <si>
    <t>K/D</t>
  </si>
  <si>
    <t>Partnerské organizace</t>
  </si>
  <si>
    <t>Přidružené organizace</t>
  </si>
  <si>
    <t>Počátek realizace programu</t>
  </si>
  <si>
    <t>Popis organizace studia, včetně příjímání studentů a ukončení</t>
  </si>
  <si>
    <t>Název programu 1</t>
  </si>
  <si>
    <t>Druh programu (Joint/Double/Multiple Degree)</t>
  </si>
  <si>
    <t>Typ programu (bakalářský, navazující magisterský, magisterský, doktorský)</t>
  </si>
  <si>
    <t>Délka studia (semestry)</t>
  </si>
  <si>
    <t>Název studijního programu 1</t>
  </si>
  <si>
    <t>Partnerská vyšší odborná škola</t>
  </si>
  <si>
    <t>Počet přihlášek</t>
  </si>
  <si>
    <t>Akademičtí pracovníci</t>
  </si>
  <si>
    <t>Profesoři</t>
  </si>
  <si>
    <t>Docenti</t>
  </si>
  <si>
    <t>Odborní asistenti</t>
  </si>
  <si>
    <t>Asistenti</t>
  </si>
  <si>
    <t>Lektoři</t>
  </si>
  <si>
    <t>ženy</t>
  </si>
  <si>
    <t>30-39 let</t>
  </si>
  <si>
    <t>40-49 let</t>
  </si>
  <si>
    <t>50-59 let</t>
  </si>
  <si>
    <t>60-69 let</t>
  </si>
  <si>
    <t>nad 70 let</t>
  </si>
  <si>
    <t>Rozsahy úvazků</t>
  </si>
  <si>
    <t>do 0,3</t>
  </si>
  <si>
    <t>prof.</t>
  </si>
  <si>
    <t>doc.</t>
  </si>
  <si>
    <t>ostatní</t>
  </si>
  <si>
    <t>DrSc., CSc., Dr., Ph.D., Th.D.</t>
  </si>
  <si>
    <t>Počet</t>
  </si>
  <si>
    <t>Věkový průměr nově jmenovaných</t>
  </si>
  <si>
    <t>Účel stipendia</t>
  </si>
  <si>
    <t>Počty studentů</t>
  </si>
  <si>
    <t>Lůžková kapacita kolejí VŠ celková</t>
  </si>
  <si>
    <t>Počet lůžek v pronajatých zařízeních</t>
  </si>
  <si>
    <t>Přírůstek knihovního fondu za rok</t>
  </si>
  <si>
    <t>Knihovní fond celkem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</si>
  <si>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</si>
  <si>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</si>
  <si>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</si>
  <si>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</si>
  <si>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</si>
  <si>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Počty studijních oborů</t>
  </si>
  <si>
    <t>Počet vyslaných studentů*</t>
  </si>
  <si>
    <t>Ostatní</t>
  </si>
  <si>
    <t>Poskytnuté finanční prostředky v tis. Kč</t>
  </si>
  <si>
    <t>Z toho Marie-Curie Actions</t>
  </si>
  <si>
    <t>Skupina KKOV</t>
  </si>
  <si>
    <t>Vědečtí, výzkumní a vývojoví pracovníci podílející se na pedagog. činnosti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</si>
  <si>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</si>
  <si>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</si>
  <si>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</si>
  <si>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</si>
  <si>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</si>
  <si>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</si>
  <si>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</si>
  <si>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</si>
  <si>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</si>
  <si>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v případě tíživé sociální situace studenta dle § 91 odst. 3</t>
  </si>
  <si>
    <t>z toho ubytovací stipendium</t>
  </si>
  <si>
    <t>Institucionální rozvojový plán</t>
  </si>
  <si>
    <t xml:space="preserve">Vědečtí, výzkumní a vývojoví pracovníci podílející se na pedagog. činnosti </t>
  </si>
  <si>
    <t>Naplňování stanovených cílů/indikátorů</t>
  </si>
  <si>
    <t>Cílový stav</t>
  </si>
  <si>
    <t>Výchozí stav</t>
  </si>
  <si>
    <t xml:space="preserve">Země </t>
  </si>
  <si>
    <t>Celkem</t>
  </si>
  <si>
    <t>Z toho počet žen na Fakultě 1</t>
  </si>
  <si>
    <t>Z toho počet žen na Fakultě 2</t>
  </si>
  <si>
    <t>Celkem žen</t>
  </si>
  <si>
    <t xml:space="preserve">Počet odebíraných titulů periodik:
                - fyzicky
</t>
  </si>
  <si>
    <t>Počet aktivních studií k 31. 12.</t>
  </si>
  <si>
    <t xml:space="preserve">Z toho počet žen celkem </t>
  </si>
  <si>
    <t>Z toho počet cizinců celkem</t>
  </si>
  <si>
    <t>Z toho počet cizinců na Fakultě 2</t>
  </si>
  <si>
    <t>Z toho počet cizinců na Fakultě 1</t>
  </si>
  <si>
    <t>Počet přijetí</t>
  </si>
  <si>
    <t>Počet zápisů ke studiu</t>
  </si>
  <si>
    <t>Počty žen na ostatních pracovištích</t>
  </si>
  <si>
    <t>Vědečtí pracovníci*</t>
  </si>
  <si>
    <t>Počet lůžkodnů v roce 2016</t>
  </si>
  <si>
    <t>Počet hlavních jídel vydaných v roce 2016 ostatním strávníkům</t>
  </si>
  <si>
    <t>Počet hlavních jídel vydaných v roce 2016 studentům</t>
  </si>
  <si>
    <t>Počet hlavních jídel vydaných v roce 2016 zaměstnancům vysoké školy</t>
  </si>
  <si>
    <t>Jakým způsobem jsou realizovány výměny studentů?</t>
  </si>
  <si>
    <t>Jakým způsobem je vydáván diplom a dodatek k diplomu?</t>
  </si>
  <si>
    <t>CELKEM zaměstnanci</t>
  </si>
  <si>
    <t>Ostatní pracoviště celkem</t>
  </si>
  <si>
    <t>Profesoři jmenovaní v roce 2016</t>
  </si>
  <si>
    <t>Docenti jmenovaní v roce 2016</t>
  </si>
  <si>
    <t>V ČR</t>
  </si>
  <si>
    <t>V zahraničí</t>
  </si>
  <si>
    <t>Investiční</t>
  </si>
  <si>
    <t>Neinvestiční</t>
  </si>
  <si>
    <t>Počet uchazečů</t>
  </si>
  <si>
    <t>0,31–0,5</t>
  </si>
  <si>
    <t>0,51–0,7</t>
  </si>
  <si>
    <t>0,71–1,0</t>
  </si>
  <si>
    <t>Podíl absolventů, kteří během svého studia vyjeli na zahraniční pobyt v délce alespoň 14 dní [%]</t>
  </si>
  <si>
    <t>Počty studentů v těchto oborech</t>
  </si>
  <si>
    <t>Fakulta celkem</t>
  </si>
  <si>
    <t>X</t>
  </si>
  <si>
    <t>Počet studijních programů</t>
  </si>
  <si>
    <t>Počet studentů v těchto programech</t>
  </si>
  <si>
    <t>CELKEM za zemi</t>
  </si>
  <si>
    <t xml:space="preserve">     z toho ženy</t>
  </si>
  <si>
    <t xml:space="preserve">Doktorské studium </t>
  </si>
  <si>
    <t>Partnerská vysoká škola/ instituce*</t>
  </si>
  <si>
    <t>Počet podaných žádostí/rezervací o ubytování k 31/12/2016</t>
  </si>
  <si>
    <t>Počet kladně vyřízených žádostí/rezervací o ubytování k 31/12/2016</t>
  </si>
  <si>
    <t xml:space="preserve">S počtem účastníků vyšším než 60 </t>
  </si>
  <si>
    <t>Počet osob podílejících se na výuce</t>
  </si>
  <si>
    <t>Počet osob podílejících se na vedení závěrečné práce</t>
  </si>
  <si>
    <t>Osoby mající pracovně právní vztah s vysokou školou nebo její součástí</t>
  </si>
  <si>
    <t>Osoby nemající pracovně právní vztah s vysokou školou nebo její součástí</t>
  </si>
  <si>
    <t>H2020/ 7. rámcový program EK</t>
  </si>
  <si>
    <t>CELKEM akademičtí pracovníci</t>
  </si>
  <si>
    <t>z toho ženy</t>
  </si>
  <si>
    <t>Patentové přihlášky podané</t>
  </si>
  <si>
    <t>Zapsané užitné vzory</t>
  </si>
  <si>
    <t>více než 1</t>
  </si>
  <si>
    <t>Z toho kmenoví zaměstnanci dané VŠ</t>
  </si>
  <si>
    <t>od 16 do 100 hod</t>
  </si>
  <si>
    <t>více než 100 hod</t>
  </si>
  <si>
    <t>Počet osob podílejících se na praxi</t>
  </si>
  <si>
    <t>Podíl absolventů doktorského studia, u nichž délka zahraničního pobytu dosáhla alespoň 1 měsíc (tj. 30 dní) [%]</t>
  </si>
  <si>
    <t>Belgické království</t>
  </si>
  <si>
    <t>Brazilská federativní republika</t>
  </si>
  <si>
    <t>Dánské království</t>
  </si>
  <si>
    <t>Estonská republika</t>
  </si>
  <si>
    <t>Finská republika</t>
  </si>
  <si>
    <t>Francouzská republika</t>
  </si>
  <si>
    <t>Chorvatská republika</t>
  </si>
  <si>
    <t>Irsko</t>
  </si>
  <si>
    <t>Islandská republika</t>
  </si>
  <si>
    <t>Italská republika</t>
  </si>
  <si>
    <t>Litevská republika</t>
  </si>
  <si>
    <t>Lotyšská republika</t>
  </si>
  <si>
    <t>Maďarsko</t>
  </si>
  <si>
    <t>Spojené státy mexické</t>
  </si>
  <si>
    <t>Mongolsko</t>
  </si>
  <si>
    <t>Spolková republika Německo</t>
  </si>
  <si>
    <t>Nigerijská federativní republika</t>
  </si>
  <si>
    <t>Nizozemsko</t>
  </si>
  <si>
    <t>Norské království</t>
  </si>
  <si>
    <t>Nezávislý stát Papua Nová Guinea</t>
  </si>
  <si>
    <t>Polská republika</t>
  </si>
  <si>
    <t>Portugalská republika</t>
  </si>
  <si>
    <t>Rakouská republika</t>
  </si>
  <si>
    <t>Rumunsko</t>
  </si>
  <si>
    <t>Ruská federace</t>
  </si>
  <si>
    <t>Řecká republika</t>
  </si>
  <si>
    <t>Slovenská republika</t>
  </si>
  <si>
    <t>Slovinská republika</t>
  </si>
  <si>
    <t>Spojené státy americké</t>
  </si>
  <si>
    <t>Španělské království</t>
  </si>
  <si>
    <t>Švédské království</t>
  </si>
  <si>
    <t>Turecká republika</t>
  </si>
  <si>
    <t>Ukrajina</t>
  </si>
  <si>
    <t>Spojené království Velké Británie a Severního Irska</t>
  </si>
  <si>
    <t>Vietnamská socialistická republika</t>
  </si>
  <si>
    <t xml:space="preserve">Tab. 8.4: Transfer znalostí a výsledků výzkumu do praxe </t>
  </si>
  <si>
    <t>Počet CELKEM</t>
  </si>
  <si>
    <t>Příjmy CELKEM</t>
  </si>
  <si>
    <t>Licenční smlouvy nově uzavřené</t>
  </si>
  <si>
    <t>Licenční smlouvy platné k 31. 12.</t>
  </si>
  <si>
    <t>Souhrnné informace k tab. 8.4</t>
  </si>
  <si>
    <t>Celkový počet</t>
  </si>
  <si>
    <t>Celkové příjmy</t>
  </si>
  <si>
    <t>Průměrný příjem na 1 zakázku</t>
  </si>
  <si>
    <t>Nově uzavřené licenční smlouvy, smluvní výzkum, konzultace, poradentství a placené vzdělávací kurzy pro zaměstnance subjektů aplikační sféry</t>
  </si>
  <si>
    <t>Souhrnné informace k tab. 2.5</t>
  </si>
  <si>
    <t>Souhrnné informace k tab. 2.4</t>
  </si>
  <si>
    <t>Souhrnné informace k tab. 2.3</t>
  </si>
  <si>
    <t>Tab. 12.3: Institucionální plán vysoké školy v roce 2016
(pouze veřejné vysoké školy)</t>
  </si>
  <si>
    <t>Tab. 3.3: Studijní neúspěšnost 1. ročníku studia (v %)</t>
  </si>
  <si>
    <t>Tab. 7.3: Mobilita absolventů (podíly absolvovaných studií)</t>
  </si>
  <si>
    <t>Fakulta sociálně ekonomická</t>
  </si>
  <si>
    <t>Fakulta umění a designu</t>
  </si>
  <si>
    <t xml:space="preserve">Počty žen na fakultě </t>
  </si>
  <si>
    <t>Fakulta výrobních technologií a managementu</t>
  </si>
  <si>
    <t>Fakulta zdravotnických studií</t>
  </si>
  <si>
    <t>Fakulta životního prostředí</t>
  </si>
  <si>
    <t>Filozofická fakulta</t>
  </si>
  <si>
    <t>Pedagogická fakulta</t>
  </si>
  <si>
    <t>Přírodovědecká fakulta</t>
  </si>
  <si>
    <t xml:space="preserve"> </t>
  </si>
  <si>
    <t>Ostatní pracoviště dané VŠ****
(Rek, VK, SKM, CI)</t>
  </si>
  <si>
    <t>Univerzita J. E. Purkyně v Ústí n. L.</t>
  </si>
  <si>
    <t>Univerzita J. E. Purkyně
v Ústí n. L.</t>
  </si>
  <si>
    <t>Přírodovědecká fakutla</t>
  </si>
  <si>
    <t>Ostatní pracoviště celkem
(Rek, VK, CI, SKM)</t>
  </si>
  <si>
    <t>Univerzita J. E. Purkyně
v Ústí nad Labem</t>
  </si>
  <si>
    <t>Filologie/obor Německá filologie v česko-německém interkulturním kontextu</t>
  </si>
  <si>
    <t>Universita Bayreuth (Německo)</t>
  </si>
  <si>
    <t>double degree program</t>
  </si>
  <si>
    <t>4 semestry</t>
  </si>
  <si>
    <t>navazující magisterský</t>
  </si>
  <si>
    <t xml:space="preserve">Uchazeč musí být studentem oboru Německá filologie v česko-německém interkulturním kontextu na FF UJEP a v průběhu 2. semestru musí úspěšně absolvovat výběrové řízení ke studiu v programu double degree. Student musí za dobu studia získat 120 kreditů dle ECTS, z toho 60 kreditů za I. část svého studia (1. a 2. semestr) na mateřské univerzitě a 60 kreditů za II. část svého studia (3. a 4. semestr) na partnerské univerzitě. Závěrečná práce v rozsahu min. 60 stran je psána v německém jazyce a vedou ji pedagogové obou univerzit. </t>
  </si>
  <si>
    <t>Poté, co student na každé z obou partnerských univerzit absolvuje oboustranně smluvně dohodnutý studijní plán, získává na každé z nich magisterský titul: Po úspěšném ukončení studia Německá filologie v česko-německém interkulturním kontextu na UJEP je absolventovi vystaven diplom opravňující ho k užívání akademického titulu „magistr“ (ve zkratce Mgr. uváděné před jménem) a dodatek k diplomu (Diploma Supplement). Po úspěšném ukončení studia Interkulturní germanistika na Univerzitě Bayreuth je absolventovi vystaven diplom opravňující ho k užívání akademické hodnosti „Master of Arts“ (ve zkratce M.A. uváděné za jménem) a vysvědčení s dodatkem (Diploma Supplement).</t>
  </si>
  <si>
    <t>Ke studiu na partnerské univerzitě vybírá studenty výběrová komise složená ze zástupců obou univerzit, a to na základě dosavadních studijních výsledků, životopisu a motivačního dopisu studenta.</t>
  </si>
  <si>
    <t>Univerzita J. E. Purkyně v Ústí nad Labem</t>
  </si>
  <si>
    <t>Ekologie a ochrana prostředí/obor Environmentální analytická chemie</t>
  </si>
  <si>
    <t>11-18 Přírodní vědy a nauky</t>
  </si>
  <si>
    <t xml:space="preserve">Ústav anorganické chemie Akademie věd ČR, v. v. i., Řež, Husinec-Řež, č. p. 1001 </t>
  </si>
  <si>
    <t>8 semestrů</t>
  </si>
  <si>
    <t>doktorský</t>
  </si>
  <si>
    <t>Z toho počet žen na Fakultě 3</t>
  </si>
  <si>
    <t>Z toho počet cizinců na Fakultě 3</t>
  </si>
  <si>
    <t>Z toho počet žen na Fakultě 4</t>
  </si>
  <si>
    <t>Z toho počet cizinců na Fakultě 4</t>
  </si>
  <si>
    <t>Z toho počet žen na Fakultě 5</t>
  </si>
  <si>
    <t>Z toho počet cizinců na Fakultě 5</t>
  </si>
  <si>
    <t>Z toho počet žen na Fakultě 6</t>
  </si>
  <si>
    <t>Z toho počet cizinců na Fakultě 6</t>
  </si>
  <si>
    <t>Z toho počet žen na Fakultě 7</t>
  </si>
  <si>
    <t>Z toho počet cizinců na Fakultě 7</t>
  </si>
  <si>
    <t>Z toho počet žen na Fakultě 8</t>
  </si>
  <si>
    <t>Z toho počet cizinců na Fakultě 8</t>
  </si>
  <si>
    <t>A1. Kvalitní vzdělávací činnost</t>
  </si>
  <si>
    <t>Počet studijních oborů s 
inovovanými předměty/kurzy  (vyjma odborných praxí)</t>
  </si>
  <si>
    <t xml:space="preserve">Počet škol doktorských studií </t>
  </si>
  <si>
    <t>A2. Rozvoj kvality řízení</t>
  </si>
  <si>
    <t>Strategie školení zaměstnanců</t>
  </si>
  <si>
    <t>Počet proškolených zaměstnanců</t>
  </si>
  <si>
    <t>Revidované vnitřní normy</t>
  </si>
  <si>
    <t>Analýza duplicitních činností</t>
  </si>
  <si>
    <t>A3. Kvalitní tvůrčí činnost, rozvoj a stimulace lidských zdrojů</t>
  </si>
  <si>
    <t>Zvýšení počtu profesorů a docentů</t>
  </si>
  <si>
    <t>A. Kvalita a relevance</t>
  </si>
  <si>
    <t>B. Vnější vztahy a otevřenost</t>
  </si>
  <si>
    <t>B1. Internacionalizace - mezinárodní mobilita studentů a akademických pracovníků</t>
  </si>
  <si>
    <t>Komunikační strategie</t>
  </si>
  <si>
    <t>Modernizované webové stránky UJEP</t>
  </si>
  <si>
    <t>Univerzitní časopis</t>
  </si>
  <si>
    <t>Webový portál Příběh UJEP</t>
  </si>
  <si>
    <t>Počet komunikačních kanálů</t>
  </si>
  <si>
    <t>Počet komunikačních prostředků</t>
  </si>
  <si>
    <t>Klub absolventů UJEP</t>
  </si>
  <si>
    <t>Počet realizovaných Dnů vědy a umění</t>
  </si>
  <si>
    <t>Počet realizovaných Dnů otevřených dveří</t>
  </si>
  <si>
    <t>Počet účastí na veletrzích Gaudeamus Praha</t>
  </si>
  <si>
    <t>Počet zapojených dětí ze základních a středních škol v TAU</t>
  </si>
  <si>
    <t>Počet realizovaných akcí</t>
  </si>
  <si>
    <t>Počet realizovaných Sportovních dnů rektora</t>
  </si>
  <si>
    <t>Počet realizovaných Běhů kampusem</t>
  </si>
  <si>
    <t>B2. Vnější vztahy a propagace</t>
  </si>
  <si>
    <t>Oddělení marketingu a propagace</t>
  </si>
  <si>
    <t>C. Efektivní financování</t>
  </si>
  <si>
    <t>C1. Rozvoj infrastruktury a efektivního financování</t>
  </si>
  <si>
    <t>Počet vyhotovených nových zadávacích dokumentací</t>
  </si>
  <si>
    <t>Počet realizovaných investičních akcí</t>
  </si>
  <si>
    <t>Rozšířená zázemí a infrastruktura pro vzdělávací, tvůrčí, volnočasové, sportovní, kulturní a jiné aktivity spojené se vzdělávacím procesem</t>
  </si>
  <si>
    <t>Rozšířené plochy a infrastruktura spojené s kontinuálním budováním univerzitního kampusu</t>
  </si>
  <si>
    <t xml:space="preserve">Rozšířené služby a vybavení Vědecké knihovny UJEP </t>
  </si>
  <si>
    <t>Nastavení systému tvorby rozpočtu a systému controll.</t>
  </si>
  <si>
    <t>Počet inovovaných nebo nově vytvořených elektronických dokumentů</t>
  </si>
  <si>
    <t>Vytvoření zázemí pro činnosti Centra rozvoje a projektového servisu</t>
  </si>
  <si>
    <t>C2. Rozvoj informačních a komunikačních systémů a databázových zdrojů</t>
  </si>
  <si>
    <t>Zkvalitnění infrastruktury – přenosová rychlost páteřní sítě</t>
  </si>
  <si>
    <t>Rozšíření bezdrátové sítě</t>
  </si>
  <si>
    <t>Zkvalitnění virtualizačního systému</t>
  </si>
  <si>
    <t>Zkvalitnění systému elektronické pošty</t>
  </si>
  <si>
    <t>Smart aplikace</t>
  </si>
  <si>
    <t xml:space="preserve">Počet studijních oborů s 
inovovanými odbornými praxemi </t>
  </si>
  <si>
    <t xml:space="preserve">Počet nově profilovaných 
vzdělávacích programů/kurzů pro akademické pracovníky </t>
  </si>
  <si>
    <t>Mezifakultní týmy zapojené 
do mezinárodních sítí</t>
  </si>
  <si>
    <t>Zvýšení počtu přijatých a úspěšně 
 řešených mezinárodních projektů</t>
  </si>
  <si>
    <t>Počet zahraničních akademických
 pracovníků zapojených do tvůrčí činnosti nebo výuky na UJEP</t>
  </si>
  <si>
    <t>Centrum transferu a 
komercializace výsledků tvůrčí činnosti na UJEP</t>
  </si>
  <si>
    <t>Celkový počet osob účastnících se 
mezinárodní mobility</t>
  </si>
  <si>
    <t>Projektová dokumentace v různých 
stupních provedení</t>
  </si>
  <si>
    <t xml:space="preserve">Počet nově pořízených přístrojů 
a zařízení v rámci rozšiřování infrastruktury </t>
  </si>
  <si>
    <t>Vytvoření systému pro reklamační řízení na UJEP</t>
  </si>
  <si>
    <t>2*</t>
  </si>
  <si>
    <t>10**</t>
  </si>
  <si>
    <t>* K 30. 10. 2015 již existují 2 mezifakultní týmy zapojené do mezinárodních sítí.</t>
  </si>
  <si>
    <t>36
(stav k 30. 10. 2015)</t>
  </si>
  <si>
    <t>není</t>
  </si>
  <si>
    <t>existuje</t>
  </si>
  <si>
    <t>128 přepočtených pracovníků 
(Stav k 30. 10. 2015)</t>
  </si>
  <si>
    <t>174 (58x3)</t>
  </si>
  <si>
    <t>9 (3x3)</t>
  </si>
  <si>
    <t>zahájení činnosti</t>
  </si>
  <si>
    <t>stávající www UJEP</t>
  </si>
  <si>
    <t>modernizované www UJEP</t>
  </si>
  <si>
    <t>přípravné práce</t>
  </si>
  <si>
    <t>realizováno</t>
  </si>
  <si>
    <t>existující Spolek absolventů a přátel UJEP</t>
  </si>
  <si>
    <t>nerealizován</t>
  </si>
  <si>
    <t>pilotní ověření v roce 2015</t>
  </si>
  <si>
    <t>Oslavy 25. výročí založení UJEP</t>
  </si>
  <si>
    <t>plně funkční profesionální oddělení</t>
  </si>
  <si>
    <t>stávající univerzitní časopis</t>
  </si>
  <si>
    <t>pravidelně organizováno</t>
  </si>
  <si>
    <t>pravidelná účast</t>
  </si>
  <si>
    <t>současný stav a počet přístupových bodů</t>
  </si>
  <si>
    <t>stávající stav systému</t>
  </si>
  <si>
    <t>stávající stav HW aSW</t>
  </si>
  <si>
    <t>rozšíření diskového prostoru elektronické pošty min. o 4 TB s rychlým přístupem</t>
  </si>
  <si>
    <t>1 na 2 platformách</t>
  </si>
  <si>
    <t>3***</t>
  </si>
  <si>
    <t>4****</t>
  </si>
  <si>
    <t>1 Gbit *****</t>
  </si>
  <si>
    <t>*** K 30. 10. 2015 již univerzita využívá 3 komunikační kanály.</t>
  </si>
  <si>
    <t>***** Přenosová  rychlost páteřní sítě k 30. 10. 2015.</t>
  </si>
  <si>
    <t>**** Na univerzitě k 30.10. 2015 již existují 4 komunikační prostředky.</t>
  </si>
  <si>
    <t>Přirodovědecká fakulta</t>
  </si>
  <si>
    <t>10 Gbit - část páteřní sítě</t>
  </si>
  <si>
    <t>rozšíření o 7 ks z min. 25 kusů</t>
  </si>
  <si>
    <t>zkvalitění přenosové rychlosti virtualizačního prostředí</t>
  </si>
  <si>
    <t>4</t>
  </si>
  <si>
    <t>Studium je realizováno v prezenční nebo v kombinované formě na základě Smlouvy o společně uskutečňovaném studijním oboru, kterou spolu uzavřely FŽP UJEP a ÚAnCh, v. v. i., v Řeži. Studenti jsou ke studiu přijímáni na základě přijímací zkoušky v souladu se smlouvou a Podmínkami přijímacího řízení FŽP UJEP. Studium je ukončováno absolvováním státní doktorské zkoušky a obhájením disertační práce v souladu se Studijním a zkušebním řádem pro studium v doktorských studijních programech UJEP.</t>
  </si>
  <si>
    <t xml:space="preserve"> Pedagogická fakulta</t>
  </si>
  <si>
    <r>
      <rPr>
        <b/>
        <sz val="12"/>
        <color indexed="9"/>
        <rFont val="Arial"/>
        <family val="2"/>
        <charset val="238"/>
      </rPr>
      <t>Tab. 2.1:</t>
    </r>
    <r>
      <rPr>
        <b/>
        <sz val="14"/>
        <color indexed="9"/>
        <rFont val="Arial"/>
        <family val="2"/>
        <charset val="238"/>
      </rPr>
      <t xml:space="preserve"> Akreditované studijní programy (počty)</t>
    </r>
  </si>
  <si>
    <r>
      <rPr>
        <b/>
        <sz val="12"/>
        <color indexed="9"/>
        <rFont val="Arial"/>
        <family val="2"/>
        <charset val="238"/>
      </rPr>
      <t xml:space="preserve">Tab. 2.2: </t>
    </r>
    <r>
      <rPr>
        <b/>
        <sz val="14"/>
        <color indexed="9"/>
        <rFont val="Arial"/>
        <family val="2"/>
        <charset val="238"/>
      </rPr>
      <t>Studijní programy v cizím jazyce (počty)</t>
    </r>
  </si>
  <si>
    <r>
      <rPr>
        <b/>
        <sz val="12"/>
        <color theme="0"/>
        <rFont val="Arial"/>
        <family val="2"/>
        <charset val="238"/>
      </rPr>
      <t xml:space="preserve">Tab. 2.3: </t>
    </r>
    <r>
      <rPr>
        <b/>
        <sz val="14"/>
        <color theme="0"/>
        <rFont val="Arial"/>
        <family val="2"/>
        <charset val="238"/>
      </rPr>
      <t>Joint/Double/Multiple Degree studijní programy realizované se zahraniční VŠ</t>
    </r>
  </si>
  <si>
    <r>
      <t xml:space="preserve">Tab. 2.4: </t>
    </r>
    <r>
      <rPr>
        <b/>
        <sz val="14"/>
        <color theme="0"/>
        <rFont val="Arial"/>
        <family val="2"/>
        <charset val="238"/>
      </rPr>
      <t>Akreditované studijní programy uskutečňované společně s jinou vysokou školou nebo s veřejnou výzkumnou institucí* se sídlem v ČR</t>
    </r>
  </si>
  <si>
    <r>
      <t xml:space="preserve">Tab. 2.5: </t>
    </r>
    <r>
      <rPr>
        <b/>
        <sz val="14"/>
        <color indexed="9"/>
        <rFont val="Arial"/>
        <family val="2"/>
        <charset val="238"/>
      </rPr>
      <t>Akreditované studijní programy uskutečňované společně s vyšší odbornou školou</t>
    </r>
  </si>
  <si>
    <r>
      <rPr>
        <b/>
        <sz val="12"/>
        <color indexed="9"/>
        <rFont val="Arial"/>
        <family val="2"/>
        <charset val="238"/>
      </rPr>
      <t xml:space="preserve">Tab. 2.6: </t>
    </r>
    <r>
      <rPr>
        <b/>
        <sz val="14"/>
        <color indexed="9"/>
        <rFont val="Arial"/>
        <family val="2"/>
        <charset val="238"/>
      </rPr>
      <t>Kurzy celoživotního vzdělávání (CŽV) na vysoké škole 
(počty kurzů)</t>
    </r>
  </si>
  <si>
    <r>
      <rPr>
        <b/>
        <sz val="12"/>
        <color indexed="9"/>
        <rFont val="Arial"/>
        <family val="2"/>
        <charset val="238"/>
      </rPr>
      <t xml:space="preserve">Tab. 2.7: </t>
    </r>
    <r>
      <rPr>
        <b/>
        <sz val="14"/>
        <color indexed="9"/>
        <rFont val="Arial"/>
        <family val="2"/>
        <charset val="238"/>
      </rPr>
      <t>Kurzy celoživotního vzdělávání (CŽV) na vysoké škole (počty účastníků)</t>
    </r>
  </si>
  <si>
    <t>Tab. 3.1: Studenti v akreditovaných studijních programech (počty studií)</t>
  </si>
  <si>
    <t>Fakulta sociálně eknomická</t>
  </si>
  <si>
    <r>
      <t xml:space="preserve">Tab. 3.4: Stipendia* studentům podle účelu stipendia 
</t>
    </r>
    <r>
      <rPr>
        <b/>
        <sz val="14"/>
        <color theme="0"/>
        <rFont val="Arial"/>
        <family val="2"/>
        <charset val="238"/>
      </rPr>
      <t>(počty fyzických osob</t>
    </r>
    <r>
      <rPr>
        <b/>
        <sz val="14"/>
        <color indexed="9"/>
        <rFont val="Arial"/>
        <family val="2"/>
        <charset val="238"/>
      </rPr>
      <t>)</t>
    </r>
  </si>
  <si>
    <r>
      <rPr>
        <b/>
        <sz val="12"/>
        <color theme="0"/>
        <rFont val="Arial"/>
        <family val="2"/>
        <charset val="238"/>
      </rPr>
      <t xml:space="preserve">Tab. 4.1: </t>
    </r>
    <r>
      <rPr>
        <b/>
        <sz val="14"/>
        <color theme="0"/>
        <rFont val="Arial"/>
        <family val="2"/>
        <charset val="238"/>
      </rPr>
      <t>Absolventi akreditovaných studijních programů (počty absolvovaných studií)</t>
    </r>
  </si>
  <si>
    <t>UJEP CELKEM</t>
  </si>
  <si>
    <t>Tab. 5.1: Zájem o studium na vysoké škole</t>
  </si>
  <si>
    <t xml:space="preserve">Fakulta sociálně ekonomická </t>
  </si>
  <si>
    <t xml:space="preserve">UJEP </t>
  </si>
  <si>
    <r>
      <rPr>
        <b/>
        <sz val="12"/>
        <color theme="0"/>
        <rFont val="Arial"/>
        <family val="2"/>
        <charset val="238"/>
      </rPr>
      <t xml:space="preserve">Tab. 6.2: </t>
    </r>
    <r>
      <rPr>
        <b/>
        <sz val="14"/>
        <color theme="0"/>
        <rFont val="Arial"/>
        <family val="2"/>
        <charset val="238"/>
      </rPr>
      <t>Věková struktura akademických a vědeckých pracovníků (počty fyzických osob)</t>
    </r>
  </si>
  <si>
    <t>Univerzita J. E. Purkyně  
v Ústí n. L.</t>
  </si>
  <si>
    <t>do 29 let</t>
  </si>
  <si>
    <t>Ostatní pracoviště celkem (Rek, VK, Ci, SKM)</t>
  </si>
  <si>
    <t>UJEP CELKEM docenti</t>
  </si>
  <si>
    <t>UJEP CELKEM profesoři</t>
  </si>
  <si>
    <t>Tab. 6.5: Nově jmenovaní docenti a profesoři (počty)</t>
  </si>
  <si>
    <r>
      <rPr>
        <b/>
        <sz val="12"/>
        <color theme="0"/>
        <rFont val="Arial"/>
        <family val="2"/>
        <charset val="238"/>
      </rPr>
      <t xml:space="preserve">Tab. 7.1: </t>
    </r>
    <r>
      <rPr>
        <b/>
        <sz val="14"/>
        <color theme="0"/>
        <rFont val="Arial"/>
        <family val="2"/>
        <charset val="238"/>
      </rPr>
      <t>Zapojení vysoké školy do programů mezinárodní spolupráce (bez ohledu na zdroj financování)</t>
    </r>
  </si>
  <si>
    <t>Makedonie republika</t>
  </si>
  <si>
    <t>Fakulta výrobních techologií a managementu</t>
  </si>
  <si>
    <r>
      <rPr>
        <b/>
        <sz val="12"/>
        <color indexed="9"/>
        <rFont val="Arial"/>
        <family val="2"/>
        <charset val="238"/>
      </rPr>
      <t xml:space="preserve">Tab. 8.1: </t>
    </r>
    <r>
      <rPr>
        <b/>
        <sz val="14"/>
        <color indexed="9"/>
        <rFont val="Arial"/>
        <family val="2"/>
        <charset val="238"/>
      </rPr>
      <t xml:space="preserve"> Konference (spolu)pořádané vysokou školou (počty)</t>
    </r>
  </si>
  <si>
    <t>Filozofická fakutla</t>
  </si>
  <si>
    <t>Pedagogická fakutla</t>
  </si>
  <si>
    <r>
      <rPr>
        <b/>
        <sz val="12"/>
        <color theme="0"/>
        <rFont val="Arial"/>
        <family val="2"/>
        <charset val="238"/>
      </rPr>
      <t xml:space="preserve">Tab. 8.2: </t>
    </r>
    <r>
      <rPr>
        <b/>
        <sz val="14"/>
        <color theme="0"/>
        <rFont val="Arial"/>
        <family val="2"/>
        <charset val="238"/>
      </rPr>
      <t>Odborníci* z aplikační sféry podílející se na výuce a na praxi v akreditovaných studijních programech (počty)</t>
    </r>
  </si>
  <si>
    <r>
      <rPr>
        <b/>
        <sz val="12"/>
        <color indexed="9"/>
        <rFont val="Arial"/>
        <family val="2"/>
        <charset val="238"/>
      </rPr>
      <t xml:space="preserve">Tab. 12.1: </t>
    </r>
    <r>
      <rPr>
        <b/>
        <sz val="14"/>
        <color indexed="9"/>
        <rFont val="Arial"/>
        <family val="2"/>
        <charset val="238"/>
      </rPr>
      <t>Ubytování, stravování</t>
    </r>
  </si>
  <si>
    <r>
      <rPr>
        <b/>
        <sz val="12"/>
        <color indexed="9"/>
        <rFont val="Arial"/>
        <family val="2"/>
        <charset val="238"/>
      </rPr>
      <t xml:space="preserve">Tab. 12.2 </t>
    </r>
    <r>
      <rPr>
        <b/>
        <sz val="14"/>
        <color indexed="9"/>
        <rFont val="Arial"/>
        <family val="2"/>
        <charset val="238"/>
      </rPr>
      <t>Vysokoškolské knihovny</t>
    </r>
  </si>
  <si>
    <t>Univerzita J. E. Purkyně 
v Ústí nad Labem</t>
  </si>
  <si>
    <t>Počet e-learningových kurzů v cizích  jazycích</t>
  </si>
  <si>
    <t>každý rok navýšení o min.
5 %</t>
  </si>
  <si>
    <t>1 152</t>
  </si>
  <si>
    <t>Vědečtí pracovníci</t>
  </si>
  <si>
    <r>
      <rPr>
        <b/>
        <sz val="12"/>
        <color theme="0"/>
        <rFont val="Arial"/>
        <family val="2"/>
        <charset val="238"/>
      </rPr>
      <t xml:space="preserve">Tab. 6.4: </t>
    </r>
    <r>
      <rPr>
        <b/>
        <sz val="14"/>
        <color theme="0"/>
        <rFont val="Arial"/>
        <family val="2"/>
        <charset val="238"/>
      </rPr>
      <t>Akademičtí a vědečtí pracovníci
s cizím státním občanstvím (počty fyzických osob)</t>
    </r>
  </si>
  <si>
    <t>Počet vyslaných akademických a vědeckých pracovníků</t>
  </si>
  <si>
    <t>Počet přijatých akademických a vědeckých pracovníků</t>
  </si>
  <si>
    <t>Dotace v tis. Kč</t>
  </si>
  <si>
    <t>Počet přijatých studentů</t>
  </si>
  <si>
    <t>Počet projektů</t>
  </si>
  <si>
    <t>Počet vyslaných studentů</t>
  </si>
  <si>
    <r>
      <rPr>
        <b/>
        <sz val="12"/>
        <color theme="0"/>
        <rFont val="Arial"/>
        <family val="2"/>
        <charset val="238"/>
      </rPr>
      <t xml:space="preserve">Tab. 7.2: </t>
    </r>
    <r>
      <rPr>
        <b/>
        <sz val="14"/>
        <color theme="0"/>
        <rFont val="Arial"/>
        <family val="2"/>
        <charset val="238"/>
      </rPr>
      <t>Mobilita studentů, akademických a ostatních pracovníků podle zemí (bez ohledu na zdroj financování) (vysoká škola bez dalšího zásahu pouze vyplní tabulku příslušnými hodnotami)</t>
    </r>
  </si>
  <si>
    <t>Z toho absolventské stáže</t>
  </si>
  <si>
    <t>Počet vyslaných akademických pracovníků</t>
  </si>
  <si>
    <t>Počet přijatých akademických pracovníků</t>
  </si>
  <si>
    <t>Počet vyslaných ostatních pracovníků</t>
  </si>
  <si>
    <t>Počet přijatých ostatních pracovníků</t>
  </si>
  <si>
    <t>Mezinárodní konference</t>
  </si>
  <si>
    <t>Placené vzdělávací kurzy pro zaměstnance subjektů aplikační sféry</t>
  </si>
  <si>
    <t>Počet nových spin-off/start-up podniků</t>
  </si>
  <si>
    <t>Udělené patenty</t>
  </si>
  <si>
    <t xml:space="preserve">               - v obou formách</t>
  </si>
  <si>
    <t xml:space="preserve">               - elektronicky (odhad)</t>
  </si>
  <si>
    <t>** Počet přijatých a úspěšně řešených mezinárodních projektů k 30. 10. 2015.</t>
  </si>
  <si>
    <t>inovovaný časpis 
s internetovým portálem</t>
  </si>
  <si>
    <r>
      <rPr>
        <b/>
        <sz val="12"/>
        <color theme="0"/>
        <rFont val="Arial"/>
        <family val="2"/>
        <charset val="238"/>
      </rPr>
      <t xml:space="preserve">Tab. 3.2: </t>
    </r>
    <r>
      <rPr>
        <b/>
        <sz val="14"/>
        <color theme="0"/>
        <rFont val="Arial"/>
        <family val="2"/>
        <charset val="238"/>
      </rPr>
      <t>Studenti - samoplátci (počty studií)</t>
    </r>
  </si>
  <si>
    <t>Celková výše stipendia</t>
  </si>
  <si>
    <t>Průměrná výše stipendia</t>
  </si>
  <si>
    <r>
      <rPr>
        <b/>
        <sz val="12"/>
        <color theme="0"/>
        <rFont val="Arial"/>
        <family val="2"/>
        <charset val="238"/>
      </rPr>
      <t xml:space="preserve">Tab. 6.1: </t>
    </r>
    <r>
      <rPr>
        <b/>
        <sz val="14"/>
        <color theme="0"/>
        <rFont val="Arial"/>
        <family val="2"/>
        <charset val="238"/>
      </rPr>
      <t>Akademičtí a vědečtí pracovníci a ostatní zaměstnanci celkem (přepočtené počty)</t>
    </r>
  </si>
  <si>
    <t>Ostatní zaměstnanci</t>
  </si>
  <si>
    <r>
      <rPr>
        <b/>
        <sz val="12"/>
        <color theme="0"/>
        <rFont val="Arial"/>
        <family val="2"/>
        <charset val="238"/>
      </rPr>
      <t xml:space="preserve">Tab. 6.3: </t>
    </r>
    <r>
      <rPr>
        <b/>
        <sz val="14"/>
        <color theme="0"/>
        <rFont val="Arial"/>
        <family val="2"/>
        <charset val="238"/>
      </rPr>
      <t>Počty akademických a vědeckých pracovníků podle rozsahu pracovních úvazků a nejvyšší dosažené kvalifikace (počty fyzických osob)</t>
    </r>
  </si>
  <si>
    <t>Na dané VŠ</t>
  </si>
  <si>
    <t>Kmenoví zeměstnanci VŠ jmenovaní na jiné VŠ</t>
  </si>
  <si>
    <r>
      <rPr>
        <b/>
        <sz val="12"/>
        <color indexed="9"/>
        <rFont val="Arial"/>
        <family val="2"/>
        <charset val="238"/>
      </rPr>
      <t xml:space="preserve">Tab. 8.3: </t>
    </r>
    <r>
      <rPr>
        <b/>
        <sz val="14"/>
        <color indexed="9"/>
        <rFont val="Arial"/>
        <family val="2"/>
        <charset val="238"/>
      </rPr>
      <t>Studijní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theme="0"/>
        <rFont val="Arial"/>
        <family val="2"/>
        <charset val="238"/>
      </rPr>
      <t>obory,</t>
    </r>
    <r>
      <rPr>
        <b/>
        <sz val="14"/>
        <color indexed="9"/>
        <rFont val="Arial"/>
        <family val="2"/>
        <charset val="238"/>
      </rPr>
      <t xml:space="preserve"> které mají ve své obsahové náplni povinné absolvování odborné praxe po dobu alespoň 
1 měsíce (počty)</t>
    </r>
  </si>
  <si>
    <t>Smluvní výzkum, konzultace a poradentství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</si>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</sst>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4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800080"/>
      <name val="Arial"/>
      <family val="2"/>
      <charset val="238"/>
    </font>
    <font>
      <sz val="11"/>
      <color rgb="FF80008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i/>
      <sz val="12"/>
      <color theme="0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008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44" fontId="15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1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Alignment="1">
      <alignment vertical="center" wrapText="1"/>
    </xf>
    <xf numFmtId="0" fontId="9" fillId="0" borderId="0" xfId="0" applyFont="1"/>
    <xf numFmtId="0" fontId="12" fillId="0" borderId="0" xfId="0" applyFont="1"/>
    <xf numFmtId="0" fontId="9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0" fillId="0" borderId="0" xfId="0" applyFont="1" applyAlignment="1"/>
    <xf numFmtId="0" fontId="4" fillId="0" borderId="0" xfId="0" applyFont="1" applyFill="1" applyAlignment="1">
      <alignment wrapText="1"/>
    </xf>
    <xf numFmtId="0" fontId="12" fillId="0" borderId="0" xfId="0" applyFont="1" applyAlignment="1"/>
    <xf numFmtId="0" fontId="11" fillId="0" borderId="0" xfId="0" applyFont="1" applyFill="1" applyAlignment="1">
      <alignment vertical="top" wrapText="1"/>
    </xf>
    <xf numFmtId="0" fontId="11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/>
    <xf numFmtId="0" fontId="20" fillId="0" borderId="0" xfId="0" applyFont="1"/>
    <xf numFmtId="0" fontId="22" fillId="0" borderId="1" xfId="0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2" fillId="2" borderId="1" xfId="0" applyFont="1" applyFill="1" applyBorder="1" applyAlignment="1">
      <alignment horizontal="right" wrapText="1"/>
    </xf>
    <xf numFmtId="49" fontId="20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20" fillId="0" borderId="1" xfId="0" applyNumberFormat="1" applyFont="1" applyBorder="1" applyAlignment="1">
      <alignment horizontal="right"/>
    </xf>
    <xf numFmtId="0" fontId="20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0" fillId="0" borderId="0" xfId="0" applyFont="1" applyAlignment="1">
      <alignment vertical="center"/>
    </xf>
    <xf numFmtId="0" fontId="21" fillId="0" borderId="0" xfId="0" applyFont="1" applyAlignment="1"/>
    <xf numFmtId="0" fontId="35" fillId="0" borderId="0" xfId="0" applyFont="1" applyAlignment="1">
      <alignment horizontal="right"/>
    </xf>
    <xf numFmtId="0" fontId="22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wrapText="1"/>
    </xf>
    <xf numFmtId="17" fontId="22" fillId="3" borderId="1" xfId="0" applyNumberFormat="1" applyFont="1" applyFill="1" applyBorder="1" applyAlignment="1">
      <alignment horizontal="left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9" fillId="11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37" fillId="0" borderId="0" xfId="0" applyFont="1"/>
    <xf numFmtId="0" fontId="20" fillId="0" borderId="0" xfId="0" applyFont="1" applyFill="1" applyAlignment="1">
      <alignment horizontal="right"/>
    </xf>
    <xf numFmtId="0" fontId="20" fillId="3" borderId="1" xfId="0" applyFont="1" applyFill="1" applyBorder="1"/>
    <xf numFmtId="0" fontId="29" fillId="11" borderId="1" xfId="0" applyNumberFormat="1" applyFont="1" applyFill="1" applyBorder="1" applyAlignment="1">
      <alignment horizontal="right"/>
    </xf>
    <xf numFmtId="0" fontId="20" fillId="0" borderId="1" xfId="0" applyFont="1" applyFill="1" applyBorder="1"/>
    <xf numFmtId="0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/>
    <xf numFmtId="0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2" fontId="20" fillId="0" borderId="1" xfId="0" applyNumberFormat="1" applyFont="1" applyBorder="1"/>
    <xf numFmtId="2" fontId="20" fillId="3" borderId="1" xfId="0" applyNumberFormat="1" applyFont="1" applyFill="1" applyBorder="1"/>
    <xf numFmtId="3" fontId="38" fillId="0" borderId="1" xfId="0" applyNumberFormat="1" applyFont="1" applyBorder="1" applyAlignment="1">
      <alignment horizontal="right" wrapText="1"/>
    </xf>
    <xf numFmtId="3" fontId="38" fillId="10" borderId="1" xfId="0" applyNumberFormat="1" applyFont="1" applyFill="1" applyBorder="1" applyAlignment="1">
      <alignment horizontal="right" wrapText="1"/>
    </xf>
    <xf numFmtId="3" fontId="22" fillId="0" borderId="1" xfId="0" applyNumberFormat="1" applyFont="1" applyFill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 wrapText="1"/>
    </xf>
    <xf numFmtId="0" fontId="20" fillId="5" borderId="1" xfId="0" applyFont="1" applyFill="1" applyBorder="1" applyAlignment="1">
      <alignment horizontal="left" wrapText="1" indent="2"/>
    </xf>
    <xf numFmtId="3" fontId="22" fillId="5" borderId="1" xfId="0" applyNumberFormat="1" applyFont="1" applyFill="1" applyBorder="1" applyAlignment="1">
      <alignment horizontal="right" wrapText="1"/>
    </xf>
    <xf numFmtId="4" fontId="22" fillId="5" borderId="1" xfId="0" applyNumberFormat="1" applyFont="1" applyFill="1" applyBorder="1" applyAlignment="1">
      <alignment horizontal="right" wrapText="1"/>
    </xf>
    <xf numFmtId="3" fontId="29" fillId="11" borderId="1" xfId="0" applyNumberFormat="1" applyFont="1" applyFill="1" applyBorder="1" applyAlignment="1">
      <alignment horizontal="right"/>
    </xf>
    <xf numFmtId="4" fontId="29" fillId="11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9" fillId="11" borderId="1" xfId="0" applyFont="1" applyFill="1" applyBorder="1"/>
    <xf numFmtId="0" fontId="29" fillId="11" borderId="1" xfId="0" applyNumberFormat="1" applyFont="1" applyFill="1" applyBorder="1" applyAlignment="1">
      <alignment horizontal="center"/>
    </xf>
    <xf numFmtId="2" fontId="29" fillId="11" borderId="1" xfId="0" applyNumberFormat="1" applyFont="1" applyFill="1" applyBorder="1"/>
    <xf numFmtId="0" fontId="22" fillId="0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0" borderId="1" xfId="0" applyNumberFormat="1" applyFont="1" applyBorder="1" applyAlignment="1">
      <alignment horizontal="right" vertical="center"/>
    </xf>
    <xf numFmtId="0" fontId="20" fillId="3" borderId="1" xfId="0" applyFont="1" applyFill="1" applyBorder="1" applyAlignment="1">
      <alignment vertical="center" wrapText="1"/>
    </xf>
    <xf numFmtId="0" fontId="20" fillId="3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vertical="center"/>
    </xf>
    <xf numFmtId="0" fontId="29" fillId="11" borderId="1" xfId="0" applyFont="1" applyFill="1" applyBorder="1" applyAlignment="1">
      <alignment vertical="center" wrapText="1"/>
    </xf>
    <xf numFmtId="0" fontId="29" fillId="11" borderId="1" xfId="0" applyNumberFormat="1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0" fillId="3" borderId="1" xfId="0" applyNumberFormat="1" applyFont="1" applyFill="1" applyBorder="1" applyAlignment="1">
      <alignment horizontal="right" vertical="center"/>
    </xf>
    <xf numFmtId="49" fontId="20" fillId="3" borderId="1" xfId="0" applyNumberFormat="1" applyFont="1" applyFill="1" applyBorder="1" applyAlignment="1">
      <alignment horizontal="right" vertical="center"/>
    </xf>
    <xf numFmtId="0" fontId="34" fillId="2" borderId="1" xfId="0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9" fillId="11" borderId="5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29" fillId="11" borderId="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/>
    <xf numFmtId="0" fontId="22" fillId="4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40" fillId="0" borderId="1" xfId="0" applyFont="1" applyFill="1" applyBorder="1" applyAlignment="1">
      <alignment vertical="center" wrapText="1"/>
    </xf>
    <xf numFmtId="0" fontId="25" fillId="11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/>
    </xf>
    <xf numFmtId="0" fontId="38" fillId="8" borderId="1" xfId="0" applyFont="1" applyFill="1" applyBorder="1" applyAlignment="1">
      <alignment vertical="center"/>
    </xf>
    <xf numFmtId="0" fontId="38" fillId="8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8" fillId="9" borderId="1" xfId="0" applyFont="1" applyFill="1" applyBorder="1" applyAlignment="1">
      <alignment vertical="center" wrapText="1"/>
    </xf>
    <xf numFmtId="0" fontId="44" fillId="9" borderId="1" xfId="0" applyFont="1" applyFill="1" applyBorder="1" applyAlignment="1">
      <alignment vertical="center"/>
    </xf>
    <xf numFmtId="0" fontId="29" fillId="13" borderId="1" xfId="0" applyFont="1" applyFill="1" applyBorder="1" applyAlignment="1">
      <alignment vertical="center" wrapText="1"/>
    </xf>
    <xf numFmtId="0" fontId="29" fillId="13" borderId="1" xfId="0" applyFont="1" applyFill="1" applyBorder="1" applyAlignment="1">
      <alignment vertical="center"/>
    </xf>
    <xf numFmtId="0" fontId="32" fillId="4" borderId="7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0" fillId="0" borderId="1" xfId="1" applyFont="1" applyBorder="1" applyAlignment="1">
      <alignment vertical="center" wrapText="1"/>
    </xf>
    <xf numFmtId="0" fontId="25" fillId="11" borderId="1" xfId="0" applyFont="1" applyFill="1" applyBorder="1" applyAlignment="1">
      <alignment vertical="center" wrapText="1"/>
    </xf>
    <xf numFmtId="0" fontId="47" fillId="11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29" fillId="11" borderId="6" xfId="0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9" fillId="11" borderId="1" xfId="0" applyNumberFormat="1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22" fillId="3" borderId="1" xfId="0" applyFont="1" applyFill="1" applyBorder="1" applyAlignment="1">
      <alignment vertical="center"/>
    </xf>
    <xf numFmtId="164" fontId="22" fillId="3" borderId="1" xfId="5" applyNumberFormat="1" applyFont="1" applyFill="1" applyBorder="1" applyAlignment="1">
      <alignment vertical="center"/>
    </xf>
    <xf numFmtId="0" fontId="22" fillId="0" borderId="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3" borderId="1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right" vertical="center" wrapText="1"/>
    </xf>
    <xf numFmtId="164" fontId="22" fillId="3" borderId="1" xfId="5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9" fillId="11" borderId="1" xfId="0" applyNumberFormat="1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wrapText="1"/>
    </xf>
    <xf numFmtId="0" fontId="42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34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wrapText="1"/>
    </xf>
    <xf numFmtId="0" fontId="20" fillId="4" borderId="1" xfId="0" applyFont="1" applyFill="1" applyBorder="1"/>
    <xf numFmtId="0" fontId="30" fillId="11" borderId="1" xfId="0" applyFont="1" applyFill="1" applyBorder="1"/>
    <xf numFmtId="0" fontId="20" fillId="2" borderId="1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wrapText="1"/>
    </xf>
    <xf numFmtId="0" fontId="27" fillId="6" borderId="1" xfId="0" applyFont="1" applyFill="1" applyBorder="1" applyAlignment="1"/>
    <xf numFmtId="0" fontId="42" fillId="0" borderId="4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31" fillId="6" borderId="1" xfId="0" applyFont="1" applyFill="1" applyBorder="1" applyAlignment="1"/>
    <xf numFmtId="0" fontId="28" fillId="6" borderId="1" xfId="0" applyFont="1" applyFill="1" applyBorder="1" applyAlignment="1"/>
    <xf numFmtId="0" fontId="22" fillId="0" borderId="4" xfId="0" applyFont="1" applyBorder="1" applyAlignment="1">
      <alignment vertical="center" wrapText="1"/>
    </xf>
    <xf numFmtId="0" fontId="26" fillId="12" borderId="1" xfId="0" applyFont="1" applyFill="1" applyBorder="1" applyAlignment="1">
      <alignment wrapText="1"/>
    </xf>
    <xf numFmtId="0" fontId="0" fillId="12" borderId="1" xfId="0" applyFill="1" applyBorder="1" applyAlignment="1"/>
    <xf numFmtId="0" fontId="16" fillId="12" borderId="1" xfId="0" applyFont="1" applyFill="1" applyBorder="1" applyAlignment="1"/>
    <xf numFmtId="0" fontId="36" fillId="0" borderId="0" xfId="0" applyFont="1" applyAlignment="1">
      <alignment horizontal="left" vertical="top"/>
    </xf>
    <xf numFmtId="0" fontId="33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2" fillId="0" borderId="1" xfId="0" applyFont="1" applyBorder="1" applyAlignment="1">
      <alignment wrapText="1"/>
    </xf>
    <xf numFmtId="0" fontId="19" fillId="11" borderId="1" xfId="0" applyFont="1" applyFill="1" applyBorder="1" applyAlignment="1">
      <alignment horizontal="center" vertical="center" wrapText="1"/>
    </xf>
    <xf numFmtId="0" fontId="26" fillId="12" borderId="3" xfId="0" applyFont="1" applyFill="1" applyBorder="1" applyAlignment="1">
      <alignment wrapText="1"/>
    </xf>
    <xf numFmtId="0" fontId="27" fillId="12" borderId="9" xfId="0" applyFont="1" applyFill="1" applyBorder="1" applyAlignment="1"/>
    <xf numFmtId="0" fontId="27" fillId="12" borderId="10" xfId="0" applyFont="1" applyFill="1" applyBorder="1" applyAlignment="1"/>
    <xf numFmtId="0" fontId="16" fillId="12" borderId="9" xfId="0" applyFont="1" applyFill="1" applyBorder="1" applyAlignment="1"/>
    <xf numFmtId="0" fontId="16" fillId="12" borderId="10" xfId="0" applyFont="1" applyFill="1" applyBorder="1" applyAlignment="1"/>
    <xf numFmtId="0" fontId="43" fillId="0" borderId="1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2" fillId="0" borderId="4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42" fillId="0" borderId="4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6" fillId="6" borderId="1" xfId="0" applyFont="1" applyFill="1" applyBorder="1" applyAlignment="1">
      <alignment vertical="center"/>
    </xf>
    <xf numFmtId="0" fontId="4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164" fontId="22" fillId="3" borderId="1" xfId="5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</cellXfs>
  <cellStyles count="6">
    <cellStyle name="Čárka 2" xfId="3"/>
    <cellStyle name="Měna" xfId="5" builtinId="4"/>
    <cellStyle name="Normální" xfId="0" builtinId="0"/>
    <cellStyle name="Normální 2" xfId="1"/>
    <cellStyle name="normální 2 2" xfId="4"/>
    <cellStyle name="normální 2 5" xfId="2"/>
  </cellStyles>
  <dxfs count="0"/>
  <tableStyles count="0" defaultTableStyle="TableStyleMedium9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59999389629810485"/>
  </sheetPr>
  <dimension ref="A1:W108"/>
  <sheetViews>
    <sheetView windowProtection="1" tabSelected="1" zoomScaleNormal="100" workbookViewId="0">
      <selection activeCell="G12" sqref="G12"/>
    </sheetView>
  </sheetViews>
  <sheetFormatPr defaultRowHeight="12.75" x14ac:dyDescent="0.2"/>
  <cols>
    <col min="1" max="1" width="22.7109375" style="37" customWidth="1"/>
    <col min="2" max="2" width="10.42578125" style="38" customWidth="1"/>
    <col min="3" max="3" width="8.28515625" style="25" customWidth="1"/>
    <col min="4" max="4" width="6.85546875" style="25" customWidth="1"/>
    <col min="5" max="5" width="8.5703125" style="25" customWidth="1"/>
    <col min="6" max="6" width="7.42578125" style="25" customWidth="1"/>
    <col min="7" max="7" width="8.7109375" style="25" customWidth="1"/>
    <col min="8" max="8" width="7" style="25" customWidth="1"/>
    <col min="9" max="11" width="9.140625" style="25"/>
    <col min="12" max="13" width="8.7109375" style="25" customWidth="1"/>
    <col min="14" max="16384" width="9.140625" style="25"/>
  </cols>
  <sheetData>
    <row r="1" spans="1:23" ht="25.5" customHeight="1" x14ac:dyDescent="0.2">
      <c r="A1" s="243" t="s">
        <v>337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s="27" customFormat="1" ht="38.25" customHeight="1" x14ac:dyDescent="0.2">
      <c r="A2" s="250" t="s">
        <v>215</v>
      </c>
      <c r="B2" s="26"/>
      <c r="C2" s="245" t="s">
        <v>0</v>
      </c>
      <c r="D2" s="246"/>
      <c r="E2" s="245" t="s">
        <v>2</v>
      </c>
      <c r="F2" s="246"/>
      <c r="G2" s="245" t="s">
        <v>1</v>
      </c>
      <c r="H2" s="246"/>
      <c r="I2" s="247" t="s">
        <v>3</v>
      </c>
      <c r="J2" s="247"/>
      <c r="K2" s="56" t="s">
        <v>4</v>
      </c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27" customFormat="1" ht="13.5" customHeight="1" x14ac:dyDescent="0.2">
      <c r="A3" s="251"/>
      <c r="B3" s="26"/>
      <c r="C3" s="47" t="s">
        <v>21</v>
      </c>
      <c r="D3" s="47" t="s">
        <v>22</v>
      </c>
      <c r="E3" s="47" t="s">
        <v>21</v>
      </c>
      <c r="F3" s="47" t="s">
        <v>22</v>
      </c>
      <c r="G3" s="47" t="s">
        <v>21</v>
      </c>
      <c r="H3" s="47" t="s">
        <v>22</v>
      </c>
      <c r="I3" s="50" t="s">
        <v>21</v>
      </c>
      <c r="J3" s="50" t="s">
        <v>22</v>
      </c>
      <c r="K3" s="45"/>
      <c r="M3" s="29"/>
    </row>
    <row r="4" spans="1:23" ht="15" x14ac:dyDescent="0.2">
      <c r="A4" s="248" t="s">
        <v>200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23" ht="27" customHeight="1" x14ac:dyDescent="0.2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23" x14ac:dyDescent="0.2">
      <c r="A6" s="40" t="s">
        <v>5</v>
      </c>
      <c r="B6" s="31" t="s">
        <v>8</v>
      </c>
      <c r="C6" s="32"/>
      <c r="D6" s="32"/>
      <c r="E6" s="32"/>
      <c r="F6" s="32"/>
      <c r="G6" s="32"/>
      <c r="H6" s="32"/>
      <c r="I6" s="33"/>
      <c r="J6" s="33"/>
      <c r="K6" s="36">
        <f>SUM(C6:J6)</f>
        <v>0</v>
      </c>
    </row>
    <row r="7" spans="1:23" x14ac:dyDescent="0.2">
      <c r="A7" s="40" t="s">
        <v>11</v>
      </c>
      <c r="B7" s="34" t="s">
        <v>6</v>
      </c>
      <c r="C7" s="32"/>
      <c r="D7" s="32"/>
      <c r="E7" s="32"/>
      <c r="F7" s="32"/>
      <c r="G7" s="32"/>
      <c r="H7" s="32"/>
      <c r="I7" s="33"/>
      <c r="J7" s="33"/>
      <c r="K7" s="36">
        <f t="shared" ref="K7:K15" si="0">SUM(C7:J7)</f>
        <v>0</v>
      </c>
    </row>
    <row r="8" spans="1:23" ht="25.5" x14ac:dyDescent="0.2">
      <c r="A8" s="40" t="s">
        <v>12</v>
      </c>
      <c r="B8" s="34">
        <v>41.43</v>
      </c>
      <c r="C8" s="32"/>
      <c r="D8" s="32"/>
      <c r="E8" s="32"/>
      <c r="F8" s="32"/>
      <c r="G8" s="32"/>
      <c r="H8" s="32"/>
      <c r="I8" s="33"/>
      <c r="J8" s="33"/>
      <c r="K8" s="36">
        <f t="shared" si="0"/>
        <v>0</v>
      </c>
    </row>
    <row r="9" spans="1:23" ht="15.75" customHeight="1" x14ac:dyDescent="0.2">
      <c r="A9" s="40" t="s">
        <v>13</v>
      </c>
      <c r="B9" s="34" t="s">
        <v>7</v>
      </c>
      <c r="C9" s="32"/>
      <c r="D9" s="32"/>
      <c r="E9" s="32"/>
      <c r="F9" s="32"/>
      <c r="G9" s="32"/>
      <c r="H9" s="32"/>
      <c r="I9" s="33"/>
      <c r="J9" s="33"/>
      <c r="K9" s="36">
        <f t="shared" si="0"/>
        <v>0</v>
      </c>
    </row>
    <row r="10" spans="1:23" ht="25.5" x14ac:dyDescent="0.2">
      <c r="A10" s="40" t="s">
        <v>14</v>
      </c>
      <c r="B10" s="34" t="s">
        <v>20</v>
      </c>
      <c r="C10" s="32">
        <v>1</v>
      </c>
      <c r="D10" s="32">
        <v>1</v>
      </c>
      <c r="E10" s="32">
        <v>0</v>
      </c>
      <c r="F10" s="32">
        <v>0</v>
      </c>
      <c r="G10" s="32">
        <v>1</v>
      </c>
      <c r="H10" s="32">
        <v>0</v>
      </c>
      <c r="I10" s="33">
        <v>0</v>
      </c>
      <c r="J10" s="33">
        <v>0</v>
      </c>
      <c r="K10" s="36">
        <f t="shared" si="0"/>
        <v>3</v>
      </c>
    </row>
    <row r="11" spans="1:23" x14ac:dyDescent="0.2">
      <c r="A11" s="40" t="s">
        <v>15</v>
      </c>
      <c r="B11" s="34">
        <v>62.65</v>
      </c>
      <c r="C11" s="32">
        <v>2</v>
      </c>
      <c r="D11" s="32">
        <v>2</v>
      </c>
      <c r="E11" s="32">
        <v>0</v>
      </c>
      <c r="F11" s="32">
        <v>0</v>
      </c>
      <c r="G11" s="32">
        <v>2</v>
      </c>
      <c r="H11" s="32">
        <v>0</v>
      </c>
      <c r="I11" s="33">
        <v>1</v>
      </c>
      <c r="J11" s="33">
        <v>1</v>
      </c>
      <c r="K11" s="36">
        <f t="shared" si="0"/>
        <v>8</v>
      </c>
    </row>
    <row r="12" spans="1:23" ht="25.5" x14ac:dyDescent="0.2">
      <c r="A12" s="40" t="s">
        <v>16</v>
      </c>
      <c r="B12" s="34">
        <v>68</v>
      </c>
      <c r="C12" s="32"/>
      <c r="D12" s="32"/>
      <c r="E12" s="32"/>
      <c r="F12" s="32"/>
      <c r="G12" s="32"/>
      <c r="H12" s="32"/>
      <c r="I12" s="33"/>
      <c r="J12" s="33"/>
      <c r="K12" s="36">
        <f t="shared" si="0"/>
        <v>0</v>
      </c>
    </row>
    <row r="13" spans="1:23" ht="25.5" x14ac:dyDescent="0.2">
      <c r="A13" s="40" t="s">
        <v>17</v>
      </c>
      <c r="B13" s="34">
        <v>74.75</v>
      </c>
      <c r="C13" s="32"/>
      <c r="D13" s="32"/>
      <c r="E13" s="32"/>
      <c r="F13" s="32"/>
      <c r="G13" s="32"/>
      <c r="H13" s="32"/>
      <c r="I13" s="33"/>
      <c r="J13" s="33"/>
      <c r="K13" s="36">
        <f t="shared" si="0"/>
        <v>0</v>
      </c>
    </row>
    <row r="14" spans="1:23" ht="25.5" x14ac:dyDescent="0.2">
      <c r="A14" s="40" t="s">
        <v>18</v>
      </c>
      <c r="B14" s="34">
        <v>77</v>
      </c>
      <c r="C14" s="32"/>
      <c r="D14" s="32"/>
      <c r="E14" s="32"/>
      <c r="F14" s="32"/>
      <c r="G14" s="32"/>
      <c r="H14" s="32"/>
      <c r="I14" s="33"/>
      <c r="J14" s="33"/>
      <c r="K14" s="36">
        <f t="shared" si="0"/>
        <v>0</v>
      </c>
    </row>
    <row r="15" spans="1:23" ht="25.5" x14ac:dyDescent="0.2">
      <c r="A15" s="40" t="s">
        <v>19</v>
      </c>
      <c r="B15" s="34">
        <v>81.819999999999993</v>
      </c>
      <c r="C15" s="32"/>
      <c r="D15" s="32"/>
      <c r="E15" s="32"/>
      <c r="F15" s="32"/>
      <c r="G15" s="32"/>
      <c r="H15" s="32"/>
      <c r="I15" s="33"/>
      <c r="J15" s="33"/>
      <c r="K15" s="36">
        <f t="shared" si="0"/>
        <v>0</v>
      </c>
    </row>
    <row r="16" spans="1:23" x14ac:dyDescent="0.2">
      <c r="A16" s="52" t="s">
        <v>123</v>
      </c>
      <c r="B16" s="35" t="s">
        <v>124</v>
      </c>
      <c r="C16" s="36">
        <f>SUM(C6:C15)</f>
        <v>3</v>
      </c>
      <c r="D16" s="36">
        <f t="shared" ref="D16:J16" si="1">SUM(D6:D15)</f>
        <v>3</v>
      </c>
      <c r="E16" s="36">
        <f t="shared" si="1"/>
        <v>0</v>
      </c>
      <c r="F16" s="36">
        <f t="shared" si="1"/>
        <v>0</v>
      </c>
      <c r="G16" s="36">
        <f t="shared" si="1"/>
        <v>3</v>
      </c>
      <c r="H16" s="36">
        <f t="shared" si="1"/>
        <v>0</v>
      </c>
      <c r="I16" s="36">
        <f t="shared" si="1"/>
        <v>1</v>
      </c>
      <c r="J16" s="36">
        <f t="shared" si="1"/>
        <v>1</v>
      </c>
      <c r="K16" s="36">
        <f>SUM(K6:K15)</f>
        <v>11</v>
      </c>
    </row>
    <row r="17" spans="1:11" ht="15" x14ac:dyDescent="0.2">
      <c r="A17" s="248" t="s">
        <v>201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ht="25.5" customHeight="1" x14ac:dyDescent="0.2">
      <c r="A18" s="51" t="s">
        <v>10</v>
      </c>
      <c r="B18" s="30" t="s">
        <v>9</v>
      </c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x14ac:dyDescent="0.2">
      <c r="A19" s="40" t="s">
        <v>5</v>
      </c>
      <c r="B19" s="31" t="s">
        <v>8</v>
      </c>
      <c r="C19" s="32"/>
      <c r="D19" s="32"/>
      <c r="E19" s="32"/>
      <c r="F19" s="32"/>
      <c r="G19" s="32"/>
      <c r="H19" s="32"/>
      <c r="I19" s="33"/>
      <c r="J19" s="33"/>
      <c r="K19" s="36">
        <f>SUM(C19:J19)</f>
        <v>0</v>
      </c>
    </row>
    <row r="20" spans="1:11" x14ac:dyDescent="0.2">
      <c r="A20" s="40" t="s">
        <v>11</v>
      </c>
      <c r="B20" s="34" t="s">
        <v>6</v>
      </c>
      <c r="C20" s="32"/>
      <c r="D20" s="32"/>
      <c r="E20" s="32"/>
      <c r="F20" s="32"/>
      <c r="G20" s="32"/>
      <c r="H20" s="32"/>
      <c r="I20" s="33"/>
      <c r="J20" s="33"/>
      <c r="K20" s="36">
        <f t="shared" ref="K20:K28" si="2">SUM(C20:J20)</f>
        <v>0</v>
      </c>
    </row>
    <row r="21" spans="1:11" ht="25.5" x14ac:dyDescent="0.2">
      <c r="A21" s="40" t="s">
        <v>12</v>
      </c>
      <c r="B21" s="34">
        <v>41.43</v>
      </c>
      <c r="C21" s="32"/>
      <c r="D21" s="32"/>
      <c r="E21" s="32"/>
      <c r="F21" s="32"/>
      <c r="G21" s="32"/>
      <c r="H21" s="32"/>
      <c r="I21" s="33"/>
      <c r="J21" s="33"/>
      <c r="K21" s="36">
        <f t="shared" si="2"/>
        <v>0</v>
      </c>
    </row>
    <row r="22" spans="1:11" ht="25.5" x14ac:dyDescent="0.2">
      <c r="A22" s="40" t="s">
        <v>13</v>
      </c>
      <c r="B22" s="34" t="s">
        <v>7</v>
      </c>
      <c r="C22" s="32"/>
      <c r="D22" s="32"/>
      <c r="E22" s="32"/>
      <c r="F22" s="32"/>
      <c r="G22" s="32"/>
      <c r="H22" s="32"/>
      <c r="I22" s="33"/>
      <c r="J22" s="33"/>
      <c r="K22" s="36">
        <f t="shared" si="2"/>
        <v>0</v>
      </c>
    </row>
    <row r="23" spans="1:11" ht="25.5" x14ac:dyDescent="0.2">
      <c r="A23" s="40" t="s">
        <v>14</v>
      </c>
      <c r="B23" s="34" t="s">
        <v>20</v>
      </c>
      <c r="C23" s="32"/>
      <c r="D23" s="32"/>
      <c r="E23" s="32"/>
      <c r="F23" s="32"/>
      <c r="G23" s="32"/>
      <c r="H23" s="32"/>
      <c r="I23" s="33"/>
      <c r="J23" s="33"/>
      <c r="K23" s="36">
        <f t="shared" si="2"/>
        <v>0</v>
      </c>
    </row>
    <row r="24" spans="1:11" x14ac:dyDescent="0.2">
      <c r="A24" s="40" t="s">
        <v>15</v>
      </c>
      <c r="B24" s="34">
        <v>62.65</v>
      </c>
      <c r="C24" s="32"/>
      <c r="D24" s="32"/>
      <c r="E24" s="32"/>
      <c r="F24" s="32"/>
      <c r="G24" s="32"/>
      <c r="H24" s="32"/>
      <c r="I24" s="33"/>
      <c r="J24" s="33"/>
      <c r="K24" s="36">
        <f t="shared" si="2"/>
        <v>0</v>
      </c>
    </row>
    <row r="25" spans="1:11" ht="25.5" x14ac:dyDescent="0.2">
      <c r="A25" s="40" t="s">
        <v>16</v>
      </c>
      <c r="B25" s="34">
        <v>68</v>
      </c>
      <c r="C25" s="32"/>
      <c r="D25" s="32"/>
      <c r="E25" s="32"/>
      <c r="F25" s="32"/>
      <c r="G25" s="32"/>
      <c r="H25" s="32"/>
      <c r="I25" s="33"/>
      <c r="J25" s="33"/>
      <c r="K25" s="36">
        <f t="shared" si="2"/>
        <v>0</v>
      </c>
    </row>
    <row r="26" spans="1:11" ht="25.5" x14ac:dyDescent="0.2">
      <c r="A26" s="40" t="s">
        <v>17</v>
      </c>
      <c r="B26" s="34">
        <v>74.75</v>
      </c>
      <c r="C26" s="32"/>
      <c r="D26" s="32"/>
      <c r="E26" s="32"/>
      <c r="F26" s="32"/>
      <c r="G26" s="32"/>
      <c r="H26" s="32"/>
      <c r="I26" s="33"/>
      <c r="J26" s="33"/>
      <c r="K26" s="36">
        <f t="shared" si="2"/>
        <v>0</v>
      </c>
    </row>
    <row r="27" spans="1:11" ht="25.5" x14ac:dyDescent="0.2">
      <c r="A27" s="40" t="s">
        <v>18</v>
      </c>
      <c r="B27" s="34">
        <v>77</v>
      </c>
      <c r="C27" s="32"/>
      <c r="D27" s="32"/>
      <c r="E27" s="32"/>
      <c r="F27" s="32"/>
      <c r="G27" s="32"/>
      <c r="H27" s="32"/>
      <c r="I27" s="33"/>
      <c r="J27" s="33"/>
      <c r="K27" s="36">
        <f t="shared" si="2"/>
        <v>0</v>
      </c>
    </row>
    <row r="28" spans="1:11" ht="25.5" x14ac:dyDescent="0.2">
      <c r="A28" s="40" t="s">
        <v>19</v>
      </c>
      <c r="B28" s="34">
        <v>81.819999999999993</v>
      </c>
      <c r="C28" s="32">
        <v>1</v>
      </c>
      <c r="D28" s="32"/>
      <c r="E28" s="32">
        <v>0</v>
      </c>
      <c r="F28" s="32">
        <v>0</v>
      </c>
      <c r="G28" s="32">
        <v>2</v>
      </c>
      <c r="H28" s="32">
        <v>0</v>
      </c>
      <c r="I28" s="33">
        <v>1</v>
      </c>
      <c r="J28" s="33">
        <v>1</v>
      </c>
      <c r="K28" s="36">
        <f t="shared" si="2"/>
        <v>5</v>
      </c>
    </row>
    <row r="29" spans="1:11" x14ac:dyDescent="0.2">
      <c r="A29" s="52" t="s">
        <v>123</v>
      </c>
      <c r="B29" s="35" t="s">
        <v>124</v>
      </c>
      <c r="C29" s="36">
        <f>SUM(C19:C28)</f>
        <v>1</v>
      </c>
      <c r="D29" s="36">
        <f t="shared" ref="D29:J29" si="3">SUM(D19:D28)</f>
        <v>0</v>
      </c>
      <c r="E29" s="36">
        <f t="shared" si="3"/>
        <v>0</v>
      </c>
      <c r="F29" s="36">
        <f t="shared" si="3"/>
        <v>0</v>
      </c>
      <c r="G29" s="36">
        <f t="shared" si="3"/>
        <v>2</v>
      </c>
      <c r="H29" s="36">
        <f t="shared" si="3"/>
        <v>0</v>
      </c>
      <c r="I29" s="36">
        <f t="shared" si="3"/>
        <v>1</v>
      </c>
      <c r="J29" s="36">
        <f t="shared" si="3"/>
        <v>1</v>
      </c>
      <c r="K29" s="36">
        <f>SUM(K19:K28)</f>
        <v>5</v>
      </c>
    </row>
    <row r="30" spans="1:11" ht="15" x14ac:dyDescent="0.2">
      <c r="A30" s="248" t="s">
        <v>203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</row>
    <row r="31" spans="1:11" ht="26.25" customHeight="1" x14ac:dyDescent="0.2">
      <c r="A31" s="51" t="s">
        <v>10</v>
      </c>
      <c r="B31" s="30" t="s">
        <v>9</v>
      </c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x14ac:dyDescent="0.2">
      <c r="A32" s="40" t="s">
        <v>5</v>
      </c>
      <c r="B32" s="31" t="s">
        <v>8</v>
      </c>
      <c r="C32" s="32"/>
      <c r="D32" s="32"/>
      <c r="E32" s="32"/>
      <c r="F32" s="32"/>
      <c r="G32" s="32"/>
      <c r="H32" s="32"/>
      <c r="I32" s="33"/>
      <c r="J32" s="33"/>
      <c r="K32" s="36">
        <f>SUM(C32:J32)</f>
        <v>0</v>
      </c>
    </row>
    <row r="33" spans="1:11" x14ac:dyDescent="0.2">
      <c r="A33" s="40" t="s">
        <v>11</v>
      </c>
      <c r="B33" s="34" t="s">
        <v>6</v>
      </c>
      <c r="C33" s="32">
        <v>4</v>
      </c>
      <c r="D33" s="32">
        <v>3</v>
      </c>
      <c r="E33" s="32">
        <v>0</v>
      </c>
      <c r="F33" s="32">
        <v>0</v>
      </c>
      <c r="G33" s="32">
        <v>4</v>
      </c>
      <c r="H33" s="32">
        <v>3</v>
      </c>
      <c r="I33" s="33">
        <v>1</v>
      </c>
      <c r="J33" s="33">
        <v>1</v>
      </c>
      <c r="K33" s="36">
        <f t="shared" ref="K33:K41" si="4">SUM(C33:J33)</f>
        <v>16</v>
      </c>
    </row>
    <row r="34" spans="1:11" ht="25.5" x14ac:dyDescent="0.2">
      <c r="A34" s="40" t="s">
        <v>12</v>
      </c>
      <c r="B34" s="34">
        <v>41.43</v>
      </c>
      <c r="C34" s="32"/>
      <c r="D34" s="32"/>
      <c r="E34" s="32"/>
      <c r="F34" s="32"/>
      <c r="G34" s="32"/>
      <c r="H34" s="32"/>
      <c r="I34" s="33"/>
      <c r="J34" s="33"/>
      <c r="K34" s="36">
        <f t="shared" si="4"/>
        <v>0</v>
      </c>
    </row>
    <row r="35" spans="1:11" ht="25.5" x14ac:dyDescent="0.2">
      <c r="A35" s="40" t="s">
        <v>13</v>
      </c>
      <c r="B35" s="34" t="s">
        <v>7</v>
      </c>
      <c r="C35" s="32"/>
      <c r="D35" s="32"/>
      <c r="E35" s="32"/>
      <c r="F35" s="32"/>
      <c r="G35" s="32"/>
      <c r="H35" s="32"/>
      <c r="I35" s="33"/>
      <c r="J35" s="33"/>
      <c r="K35" s="36">
        <f t="shared" si="4"/>
        <v>0</v>
      </c>
    </row>
    <row r="36" spans="1:11" ht="25.5" x14ac:dyDescent="0.2">
      <c r="A36" s="40" t="s">
        <v>14</v>
      </c>
      <c r="B36" s="34" t="s">
        <v>20</v>
      </c>
      <c r="C36" s="32"/>
      <c r="D36" s="32"/>
      <c r="E36" s="32"/>
      <c r="F36" s="32"/>
      <c r="G36" s="32"/>
      <c r="H36" s="32"/>
      <c r="I36" s="33"/>
      <c r="J36" s="33"/>
      <c r="K36" s="36">
        <f t="shared" si="4"/>
        <v>0</v>
      </c>
    </row>
    <row r="37" spans="1:11" x14ac:dyDescent="0.2">
      <c r="A37" s="40" t="s">
        <v>15</v>
      </c>
      <c r="B37" s="34">
        <v>62.65</v>
      </c>
      <c r="C37" s="32"/>
      <c r="D37" s="32"/>
      <c r="E37" s="32"/>
      <c r="F37" s="32"/>
      <c r="G37" s="32"/>
      <c r="H37" s="32"/>
      <c r="I37" s="33"/>
      <c r="J37" s="33"/>
      <c r="K37" s="36">
        <f t="shared" si="4"/>
        <v>0</v>
      </c>
    </row>
    <row r="38" spans="1:11" ht="25.5" x14ac:dyDescent="0.2">
      <c r="A38" s="40" t="s">
        <v>16</v>
      </c>
      <c r="B38" s="34">
        <v>68</v>
      </c>
      <c r="C38" s="32"/>
      <c r="D38" s="32"/>
      <c r="E38" s="32"/>
      <c r="F38" s="32"/>
      <c r="G38" s="32"/>
      <c r="H38" s="32"/>
      <c r="I38" s="33"/>
      <c r="J38" s="33"/>
      <c r="K38" s="36">
        <f t="shared" si="4"/>
        <v>0</v>
      </c>
    </row>
    <row r="39" spans="1:11" ht="25.5" x14ac:dyDescent="0.2">
      <c r="A39" s="40" t="s">
        <v>17</v>
      </c>
      <c r="B39" s="34">
        <v>74.75</v>
      </c>
      <c r="C39" s="32">
        <v>1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v>0</v>
      </c>
      <c r="J39" s="33">
        <v>0</v>
      </c>
      <c r="K39" s="36">
        <f t="shared" si="4"/>
        <v>1</v>
      </c>
    </row>
    <row r="40" spans="1:11" ht="25.5" x14ac:dyDescent="0.2">
      <c r="A40" s="40" t="s">
        <v>18</v>
      </c>
      <c r="B40" s="34">
        <v>77</v>
      </c>
      <c r="C40" s="32"/>
      <c r="D40" s="32"/>
      <c r="E40" s="32"/>
      <c r="F40" s="32"/>
      <c r="G40" s="32"/>
      <c r="H40" s="32"/>
      <c r="I40" s="33"/>
      <c r="J40" s="33"/>
      <c r="K40" s="36">
        <f t="shared" si="4"/>
        <v>0</v>
      </c>
    </row>
    <row r="41" spans="1:11" ht="25.5" x14ac:dyDescent="0.2">
      <c r="A41" s="40" t="s">
        <v>19</v>
      </c>
      <c r="B41" s="34">
        <v>81.819999999999993</v>
      </c>
      <c r="C41" s="32"/>
      <c r="D41" s="32"/>
      <c r="E41" s="32"/>
      <c r="F41" s="32"/>
      <c r="G41" s="32"/>
      <c r="H41" s="32"/>
      <c r="I41" s="33"/>
      <c r="J41" s="33"/>
      <c r="K41" s="36">
        <f t="shared" si="4"/>
        <v>0</v>
      </c>
    </row>
    <row r="42" spans="1:11" x14ac:dyDescent="0.2">
      <c r="A42" s="52" t="s">
        <v>123</v>
      </c>
      <c r="B42" s="35" t="s">
        <v>124</v>
      </c>
      <c r="C42" s="36">
        <f>SUM(C32:C41)</f>
        <v>5</v>
      </c>
      <c r="D42" s="36">
        <f t="shared" ref="D42:J42" si="5">SUM(D32:D41)</f>
        <v>3</v>
      </c>
      <c r="E42" s="36">
        <f t="shared" si="5"/>
        <v>0</v>
      </c>
      <c r="F42" s="36">
        <f t="shared" si="5"/>
        <v>0</v>
      </c>
      <c r="G42" s="36">
        <f t="shared" si="5"/>
        <v>4</v>
      </c>
      <c r="H42" s="36">
        <f t="shared" si="5"/>
        <v>3</v>
      </c>
      <c r="I42" s="36">
        <f t="shared" si="5"/>
        <v>1</v>
      </c>
      <c r="J42" s="36">
        <f t="shared" si="5"/>
        <v>1</v>
      </c>
      <c r="K42" s="36">
        <f>SUM(K32:K41)</f>
        <v>17</v>
      </c>
    </row>
    <row r="43" spans="1:11" ht="15" customHeight="1" x14ac:dyDescent="0.2">
      <c r="A43" s="248" t="s">
        <v>204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</row>
    <row r="44" spans="1:11" ht="26.25" customHeight="1" x14ac:dyDescent="0.2">
      <c r="A44" s="51" t="s">
        <v>10</v>
      </c>
      <c r="B44" s="30" t="s">
        <v>9</v>
      </c>
      <c r="C44" s="241"/>
      <c r="D44" s="241"/>
      <c r="E44" s="241"/>
      <c r="F44" s="241"/>
      <c r="G44" s="241"/>
      <c r="H44" s="241"/>
      <c r="I44" s="241"/>
      <c r="J44" s="241"/>
      <c r="K44" s="241"/>
    </row>
    <row r="45" spans="1:11" x14ac:dyDescent="0.2">
      <c r="A45" s="40" t="s">
        <v>5</v>
      </c>
      <c r="B45" s="31" t="s">
        <v>8</v>
      </c>
      <c r="C45" s="32"/>
      <c r="D45" s="32"/>
      <c r="E45" s="32"/>
      <c r="F45" s="32"/>
      <c r="G45" s="32"/>
      <c r="H45" s="32"/>
      <c r="I45" s="33"/>
      <c r="J45" s="33"/>
      <c r="K45" s="36">
        <f>SUM(C45:J45)</f>
        <v>0</v>
      </c>
    </row>
    <row r="46" spans="1:11" x14ac:dyDescent="0.2">
      <c r="A46" s="40" t="s">
        <v>11</v>
      </c>
      <c r="B46" s="34" t="s">
        <v>6</v>
      </c>
      <c r="C46" s="32"/>
      <c r="D46" s="32"/>
      <c r="E46" s="32"/>
      <c r="F46" s="32"/>
      <c r="G46" s="32"/>
      <c r="H46" s="32"/>
      <c r="I46" s="33"/>
      <c r="J46" s="33"/>
      <c r="K46" s="36">
        <f t="shared" ref="K46:K54" si="6">SUM(C46:J46)</f>
        <v>0</v>
      </c>
    </row>
    <row r="47" spans="1:11" ht="25.5" x14ac:dyDescent="0.2">
      <c r="A47" s="40" t="s">
        <v>12</v>
      </c>
      <c r="B47" s="34">
        <v>41.43</v>
      </c>
      <c r="C47" s="32"/>
      <c r="D47" s="32"/>
      <c r="E47" s="32"/>
      <c r="F47" s="32"/>
      <c r="G47" s="32"/>
      <c r="H47" s="32"/>
      <c r="I47" s="33"/>
      <c r="J47" s="33"/>
      <c r="K47" s="36">
        <f t="shared" si="6"/>
        <v>0</v>
      </c>
    </row>
    <row r="48" spans="1:11" ht="25.5" x14ac:dyDescent="0.2">
      <c r="A48" s="40" t="s">
        <v>13</v>
      </c>
      <c r="B48" s="34" t="s">
        <v>7</v>
      </c>
      <c r="C48" s="32">
        <v>3</v>
      </c>
      <c r="D48" s="32">
        <v>3</v>
      </c>
      <c r="E48" s="32">
        <v>0</v>
      </c>
      <c r="F48" s="32">
        <v>0</v>
      </c>
      <c r="G48" s="32">
        <v>0</v>
      </c>
      <c r="H48" s="32">
        <v>0</v>
      </c>
      <c r="I48" s="33">
        <v>0</v>
      </c>
      <c r="J48" s="33">
        <v>0</v>
      </c>
      <c r="K48" s="36">
        <f t="shared" si="6"/>
        <v>6</v>
      </c>
    </row>
    <row r="49" spans="1:11" ht="25.5" x14ac:dyDescent="0.2">
      <c r="A49" s="40" t="s">
        <v>14</v>
      </c>
      <c r="B49" s="34" t="s">
        <v>20</v>
      </c>
      <c r="C49" s="32"/>
      <c r="D49" s="32"/>
      <c r="E49" s="32"/>
      <c r="F49" s="32"/>
      <c r="G49" s="32"/>
      <c r="H49" s="32"/>
      <c r="I49" s="33"/>
      <c r="J49" s="33"/>
      <c r="K49" s="36">
        <f t="shared" si="6"/>
        <v>0</v>
      </c>
    </row>
    <row r="50" spans="1:11" x14ac:dyDescent="0.2">
      <c r="A50" s="40" t="s">
        <v>15</v>
      </c>
      <c r="B50" s="34">
        <v>62.65</v>
      </c>
      <c r="C50" s="32"/>
      <c r="D50" s="32"/>
      <c r="E50" s="32"/>
      <c r="F50" s="32"/>
      <c r="G50" s="32"/>
      <c r="H50" s="32"/>
      <c r="I50" s="33"/>
      <c r="J50" s="33"/>
      <c r="K50" s="36">
        <f t="shared" si="6"/>
        <v>0</v>
      </c>
    </row>
    <row r="51" spans="1:11" ht="25.5" x14ac:dyDescent="0.2">
      <c r="A51" s="40" t="s">
        <v>16</v>
      </c>
      <c r="B51" s="34">
        <v>68</v>
      </c>
      <c r="C51" s="32"/>
      <c r="D51" s="32"/>
      <c r="E51" s="32"/>
      <c r="F51" s="32"/>
      <c r="G51" s="32"/>
      <c r="H51" s="32"/>
      <c r="I51" s="33"/>
      <c r="J51" s="33"/>
      <c r="K51" s="36">
        <f t="shared" si="6"/>
        <v>0</v>
      </c>
    </row>
    <row r="52" spans="1:11" ht="25.5" x14ac:dyDescent="0.2">
      <c r="A52" s="40" t="s">
        <v>17</v>
      </c>
      <c r="B52" s="34">
        <v>74.75</v>
      </c>
      <c r="C52" s="32"/>
      <c r="D52" s="32"/>
      <c r="E52" s="32"/>
      <c r="F52" s="32"/>
      <c r="G52" s="32"/>
      <c r="H52" s="32"/>
      <c r="I52" s="33"/>
      <c r="J52" s="33"/>
      <c r="K52" s="36">
        <f t="shared" si="6"/>
        <v>0</v>
      </c>
    </row>
    <row r="53" spans="1:11" ht="25.5" x14ac:dyDescent="0.2">
      <c r="A53" s="40" t="s">
        <v>18</v>
      </c>
      <c r="B53" s="34">
        <v>77</v>
      </c>
      <c r="C53" s="32"/>
      <c r="D53" s="32"/>
      <c r="E53" s="32"/>
      <c r="F53" s="32"/>
      <c r="G53" s="32"/>
      <c r="H53" s="32"/>
      <c r="I53" s="33"/>
      <c r="J53" s="33"/>
      <c r="K53" s="36">
        <f t="shared" si="6"/>
        <v>0</v>
      </c>
    </row>
    <row r="54" spans="1:11" ht="25.5" x14ac:dyDescent="0.2">
      <c r="A54" s="40" t="s">
        <v>19</v>
      </c>
      <c r="B54" s="34">
        <v>81.819999999999993</v>
      </c>
      <c r="C54" s="32"/>
      <c r="D54" s="32"/>
      <c r="E54" s="32"/>
      <c r="F54" s="32"/>
      <c r="G54" s="32"/>
      <c r="H54" s="32"/>
      <c r="I54" s="33"/>
      <c r="J54" s="33"/>
      <c r="K54" s="36">
        <f t="shared" si="6"/>
        <v>0</v>
      </c>
    </row>
    <row r="55" spans="1:11" x14ac:dyDescent="0.2">
      <c r="A55" s="52" t="s">
        <v>123</v>
      </c>
      <c r="B55" s="35" t="s">
        <v>124</v>
      </c>
      <c r="C55" s="36">
        <f>SUM(C45:C54)</f>
        <v>3</v>
      </c>
      <c r="D55" s="36">
        <f t="shared" ref="D55:J55" si="7">SUM(D45:D54)</f>
        <v>3</v>
      </c>
      <c r="E55" s="36">
        <f t="shared" si="7"/>
        <v>0</v>
      </c>
      <c r="F55" s="36">
        <f t="shared" si="7"/>
        <v>0</v>
      </c>
      <c r="G55" s="36">
        <f t="shared" si="7"/>
        <v>0</v>
      </c>
      <c r="H55" s="36">
        <f t="shared" si="7"/>
        <v>0</v>
      </c>
      <c r="I55" s="36">
        <f t="shared" si="7"/>
        <v>0</v>
      </c>
      <c r="J55" s="36">
        <f t="shared" si="7"/>
        <v>0</v>
      </c>
      <c r="K55" s="36">
        <f>SUM(K45:K54)</f>
        <v>6</v>
      </c>
    </row>
    <row r="56" spans="1:11" ht="15" x14ac:dyDescent="0.2">
      <c r="A56" s="248" t="s">
        <v>205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</row>
    <row r="57" spans="1:11" ht="38.25" x14ac:dyDescent="0.2">
      <c r="A57" s="51" t="s">
        <v>10</v>
      </c>
      <c r="B57" s="30" t="s">
        <v>9</v>
      </c>
      <c r="C57" s="241"/>
      <c r="D57" s="241"/>
      <c r="E57" s="241"/>
      <c r="F57" s="241"/>
      <c r="G57" s="241"/>
      <c r="H57" s="241"/>
      <c r="I57" s="241"/>
      <c r="J57" s="241"/>
      <c r="K57" s="241"/>
    </row>
    <row r="58" spans="1:11" x14ac:dyDescent="0.2">
      <c r="A58" s="40" t="s">
        <v>5</v>
      </c>
      <c r="B58" s="31" t="s">
        <v>8</v>
      </c>
      <c r="C58" s="32">
        <v>1</v>
      </c>
      <c r="D58" s="32">
        <v>1</v>
      </c>
      <c r="E58" s="32">
        <v>0</v>
      </c>
      <c r="F58" s="32">
        <v>0</v>
      </c>
      <c r="G58" s="32">
        <v>1</v>
      </c>
      <c r="H58" s="32">
        <v>1</v>
      </c>
      <c r="I58" s="33">
        <v>1</v>
      </c>
      <c r="J58" s="33">
        <v>1</v>
      </c>
      <c r="K58" s="36">
        <f>SUM(C58:J58)</f>
        <v>6</v>
      </c>
    </row>
    <row r="59" spans="1:11" x14ac:dyDescent="0.2">
      <c r="A59" s="40" t="s">
        <v>11</v>
      </c>
      <c r="B59" s="34" t="s">
        <v>6</v>
      </c>
      <c r="C59" s="32">
        <v>1</v>
      </c>
      <c r="D59" s="32">
        <v>1</v>
      </c>
      <c r="E59" s="32">
        <v>0</v>
      </c>
      <c r="F59" s="32">
        <v>0</v>
      </c>
      <c r="G59" s="32">
        <v>0</v>
      </c>
      <c r="H59" s="32">
        <v>0</v>
      </c>
      <c r="I59" s="33">
        <v>0</v>
      </c>
      <c r="J59" s="33">
        <v>0</v>
      </c>
      <c r="K59" s="36">
        <f t="shared" ref="K59:K67" si="8">SUM(C59:J59)</f>
        <v>2</v>
      </c>
    </row>
    <row r="60" spans="1:11" ht="25.5" x14ac:dyDescent="0.2">
      <c r="A60" s="40" t="s">
        <v>12</v>
      </c>
      <c r="B60" s="34">
        <v>41.43</v>
      </c>
      <c r="C60" s="32"/>
      <c r="D60" s="32"/>
      <c r="E60" s="32"/>
      <c r="F60" s="32"/>
      <c r="G60" s="32"/>
      <c r="H60" s="32"/>
      <c r="I60" s="33"/>
      <c r="J60" s="33"/>
      <c r="K60" s="36">
        <f t="shared" si="8"/>
        <v>0</v>
      </c>
    </row>
    <row r="61" spans="1:11" ht="25.5" x14ac:dyDescent="0.2">
      <c r="A61" s="40" t="s">
        <v>13</v>
      </c>
      <c r="B61" s="34" t="s">
        <v>7</v>
      </c>
      <c r="C61" s="32"/>
      <c r="D61" s="32"/>
      <c r="E61" s="32"/>
      <c r="F61" s="32"/>
      <c r="G61" s="32"/>
      <c r="H61" s="32"/>
      <c r="I61" s="33"/>
      <c r="J61" s="33"/>
      <c r="K61" s="36">
        <f t="shared" si="8"/>
        <v>0</v>
      </c>
    </row>
    <row r="62" spans="1:11" ht="25.5" x14ac:dyDescent="0.2">
      <c r="A62" s="40" t="s">
        <v>14</v>
      </c>
      <c r="B62" s="34" t="s">
        <v>20</v>
      </c>
      <c r="C62" s="32"/>
      <c r="D62" s="32"/>
      <c r="E62" s="32"/>
      <c r="F62" s="32"/>
      <c r="G62" s="32"/>
      <c r="H62" s="32"/>
      <c r="I62" s="33"/>
      <c r="J62" s="33"/>
      <c r="K62" s="36">
        <f t="shared" si="8"/>
        <v>0</v>
      </c>
    </row>
    <row r="63" spans="1:11" x14ac:dyDescent="0.2">
      <c r="A63" s="40" t="s">
        <v>15</v>
      </c>
      <c r="B63" s="34">
        <v>62.65</v>
      </c>
      <c r="C63" s="32"/>
      <c r="D63" s="32"/>
      <c r="E63" s="32"/>
      <c r="F63" s="32"/>
      <c r="G63" s="32"/>
      <c r="H63" s="32"/>
      <c r="I63" s="33"/>
      <c r="J63" s="33"/>
      <c r="K63" s="36">
        <f t="shared" si="8"/>
        <v>0</v>
      </c>
    </row>
    <row r="64" spans="1:11" ht="25.5" x14ac:dyDescent="0.2">
      <c r="A64" s="40" t="s">
        <v>16</v>
      </c>
      <c r="B64" s="34">
        <v>68</v>
      </c>
      <c r="C64" s="32"/>
      <c r="D64" s="32"/>
      <c r="E64" s="32"/>
      <c r="F64" s="32"/>
      <c r="G64" s="32"/>
      <c r="H64" s="32"/>
      <c r="I64" s="33"/>
      <c r="J64" s="33"/>
      <c r="K64" s="36">
        <f t="shared" si="8"/>
        <v>0</v>
      </c>
    </row>
    <row r="65" spans="1:11" ht="25.5" x14ac:dyDescent="0.2">
      <c r="A65" s="40" t="s">
        <v>17</v>
      </c>
      <c r="B65" s="34">
        <v>74.75</v>
      </c>
      <c r="C65" s="32"/>
      <c r="D65" s="32"/>
      <c r="E65" s="32"/>
      <c r="F65" s="32"/>
      <c r="G65" s="32"/>
      <c r="H65" s="32"/>
      <c r="I65" s="33"/>
      <c r="J65" s="33"/>
      <c r="K65" s="36">
        <f t="shared" si="8"/>
        <v>0</v>
      </c>
    </row>
    <row r="66" spans="1:11" ht="25.5" x14ac:dyDescent="0.2">
      <c r="A66" s="40" t="s">
        <v>18</v>
      </c>
      <c r="B66" s="34">
        <v>77</v>
      </c>
      <c r="C66" s="32"/>
      <c r="D66" s="32"/>
      <c r="E66" s="32"/>
      <c r="F66" s="32"/>
      <c r="G66" s="32"/>
      <c r="H66" s="32"/>
      <c r="I66" s="33"/>
      <c r="J66" s="33"/>
      <c r="K66" s="36">
        <f t="shared" si="8"/>
        <v>0</v>
      </c>
    </row>
    <row r="67" spans="1:11" ht="25.5" x14ac:dyDescent="0.2">
      <c r="A67" s="40" t="s">
        <v>19</v>
      </c>
      <c r="B67" s="34">
        <v>81.819999999999993</v>
      </c>
      <c r="C67" s="32"/>
      <c r="D67" s="32"/>
      <c r="E67" s="32"/>
      <c r="F67" s="32"/>
      <c r="G67" s="32"/>
      <c r="H67" s="32"/>
      <c r="I67" s="33"/>
      <c r="J67" s="33"/>
      <c r="K67" s="36">
        <f t="shared" si="8"/>
        <v>0</v>
      </c>
    </row>
    <row r="68" spans="1:11" x14ac:dyDescent="0.2">
      <c r="A68" s="52" t="s">
        <v>123</v>
      </c>
      <c r="B68" s="35" t="s">
        <v>124</v>
      </c>
      <c r="C68" s="36">
        <f>SUM(C58:C67)</f>
        <v>2</v>
      </c>
      <c r="D68" s="36">
        <f t="shared" ref="D68:J68" si="9">SUM(D58:D67)</f>
        <v>2</v>
      </c>
      <c r="E68" s="36">
        <f t="shared" si="9"/>
        <v>0</v>
      </c>
      <c r="F68" s="36">
        <f t="shared" si="9"/>
        <v>0</v>
      </c>
      <c r="G68" s="36">
        <f t="shared" si="9"/>
        <v>1</v>
      </c>
      <c r="H68" s="36">
        <f t="shared" si="9"/>
        <v>1</v>
      </c>
      <c r="I68" s="36">
        <f t="shared" si="9"/>
        <v>1</v>
      </c>
      <c r="J68" s="36">
        <f t="shared" si="9"/>
        <v>1</v>
      </c>
      <c r="K68" s="36">
        <f>SUM(K58:K67)</f>
        <v>8</v>
      </c>
    </row>
    <row r="69" spans="1:11" ht="15" x14ac:dyDescent="0.2">
      <c r="A69" s="248" t="s">
        <v>206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</row>
    <row r="70" spans="1:11" ht="25.5" customHeight="1" x14ac:dyDescent="0.2">
      <c r="A70" s="51" t="s">
        <v>10</v>
      </c>
      <c r="B70" s="30" t="s">
        <v>9</v>
      </c>
      <c r="C70" s="241"/>
      <c r="D70" s="241"/>
      <c r="E70" s="241"/>
      <c r="F70" s="241"/>
      <c r="G70" s="241"/>
      <c r="H70" s="241"/>
      <c r="I70" s="241"/>
      <c r="J70" s="241"/>
      <c r="K70" s="241"/>
    </row>
    <row r="71" spans="1:11" x14ac:dyDescent="0.2">
      <c r="A71" s="40" t="s">
        <v>5</v>
      </c>
      <c r="B71" s="31" t="s">
        <v>8</v>
      </c>
      <c r="C71" s="32"/>
      <c r="D71" s="32"/>
      <c r="E71" s="32"/>
      <c r="F71" s="32"/>
      <c r="G71" s="32"/>
      <c r="H71" s="32"/>
      <c r="I71" s="33"/>
      <c r="J71" s="33"/>
      <c r="K71" s="36">
        <f>SUM(C71:J71)</f>
        <v>0</v>
      </c>
    </row>
    <row r="72" spans="1:11" x14ac:dyDescent="0.2">
      <c r="A72" s="40" t="s">
        <v>11</v>
      </c>
      <c r="B72" s="34" t="s">
        <v>6</v>
      </c>
      <c r="C72" s="32"/>
      <c r="D72" s="32"/>
      <c r="E72" s="32"/>
      <c r="F72" s="32"/>
      <c r="G72" s="32"/>
      <c r="H72" s="32"/>
      <c r="I72" s="33"/>
      <c r="J72" s="33"/>
      <c r="K72" s="36">
        <f t="shared" ref="K72:K80" si="10">SUM(C72:J72)</f>
        <v>0</v>
      </c>
    </row>
    <row r="73" spans="1:11" ht="25.5" x14ac:dyDescent="0.2">
      <c r="A73" s="40" t="s">
        <v>12</v>
      </c>
      <c r="B73" s="34">
        <v>41.43</v>
      </c>
      <c r="C73" s="32"/>
      <c r="D73" s="32"/>
      <c r="E73" s="32"/>
      <c r="F73" s="32"/>
      <c r="G73" s="32"/>
      <c r="H73" s="32"/>
      <c r="I73" s="33"/>
      <c r="J73" s="33"/>
      <c r="K73" s="36">
        <f t="shared" si="10"/>
        <v>0</v>
      </c>
    </row>
    <row r="74" spans="1:11" ht="25.5" x14ac:dyDescent="0.2">
      <c r="A74" s="40" t="s">
        <v>13</v>
      </c>
      <c r="B74" s="34" t="s">
        <v>7</v>
      </c>
      <c r="C74" s="32"/>
      <c r="D74" s="32"/>
      <c r="E74" s="32"/>
      <c r="F74" s="32"/>
      <c r="G74" s="32"/>
      <c r="H74" s="32"/>
      <c r="I74" s="33"/>
      <c r="J74" s="33"/>
      <c r="K74" s="36">
        <f t="shared" si="10"/>
        <v>0</v>
      </c>
    </row>
    <row r="75" spans="1:11" ht="25.5" x14ac:dyDescent="0.2">
      <c r="A75" s="40" t="s">
        <v>14</v>
      </c>
      <c r="B75" s="34" t="s">
        <v>20</v>
      </c>
      <c r="C75" s="32">
        <v>5</v>
      </c>
      <c r="D75" s="32">
        <v>2</v>
      </c>
      <c r="E75" s="32">
        <v>0</v>
      </c>
      <c r="F75" s="32">
        <v>0</v>
      </c>
      <c r="G75" s="32">
        <v>4</v>
      </c>
      <c r="H75" s="32">
        <v>2</v>
      </c>
      <c r="I75" s="33">
        <v>5</v>
      </c>
      <c r="J75" s="33">
        <v>5</v>
      </c>
      <c r="K75" s="36">
        <f t="shared" si="10"/>
        <v>23</v>
      </c>
    </row>
    <row r="76" spans="1:11" x14ac:dyDescent="0.2">
      <c r="A76" s="40" t="s">
        <v>15</v>
      </c>
      <c r="B76" s="34">
        <v>62.65</v>
      </c>
      <c r="C76" s="32"/>
      <c r="D76" s="32"/>
      <c r="E76" s="32"/>
      <c r="F76" s="32"/>
      <c r="G76" s="32"/>
      <c r="H76" s="32"/>
      <c r="I76" s="33"/>
      <c r="J76" s="33"/>
      <c r="K76" s="36">
        <f t="shared" si="10"/>
        <v>0</v>
      </c>
    </row>
    <row r="77" spans="1:11" ht="25.5" x14ac:dyDescent="0.2">
      <c r="A77" s="40" t="s">
        <v>16</v>
      </c>
      <c r="B77" s="34">
        <v>68</v>
      </c>
      <c r="C77" s="32"/>
      <c r="D77" s="32"/>
      <c r="E77" s="32"/>
      <c r="F77" s="32"/>
      <c r="G77" s="32"/>
      <c r="H77" s="32"/>
      <c r="I77" s="33"/>
      <c r="J77" s="33"/>
      <c r="K77" s="36">
        <f t="shared" si="10"/>
        <v>0</v>
      </c>
    </row>
    <row r="78" spans="1:11" ht="25.5" x14ac:dyDescent="0.2">
      <c r="A78" s="40" t="s">
        <v>17</v>
      </c>
      <c r="B78" s="34">
        <v>74.75</v>
      </c>
      <c r="C78" s="32">
        <v>0</v>
      </c>
      <c r="D78" s="32">
        <v>0</v>
      </c>
      <c r="E78" s="32">
        <v>0</v>
      </c>
      <c r="F78" s="32">
        <v>0</v>
      </c>
      <c r="G78" s="32">
        <v>1</v>
      </c>
      <c r="H78" s="32">
        <v>1</v>
      </c>
      <c r="I78" s="33">
        <v>0</v>
      </c>
      <c r="J78" s="33">
        <v>0</v>
      </c>
      <c r="K78" s="36">
        <f t="shared" si="10"/>
        <v>2</v>
      </c>
    </row>
    <row r="79" spans="1:11" ht="25.5" x14ac:dyDescent="0.2">
      <c r="A79" s="40" t="s">
        <v>18</v>
      </c>
      <c r="B79" s="34">
        <v>77</v>
      </c>
      <c r="C79" s="32"/>
      <c r="D79" s="32"/>
      <c r="E79" s="32"/>
      <c r="F79" s="32"/>
      <c r="G79" s="32"/>
      <c r="H79" s="32"/>
      <c r="I79" s="33"/>
      <c r="J79" s="33"/>
      <c r="K79" s="36">
        <f t="shared" si="10"/>
        <v>0</v>
      </c>
    </row>
    <row r="80" spans="1:11" ht="25.5" x14ac:dyDescent="0.2">
      <c r="A80" s="40" t="s">
        <v>19</v>
      </c>
      <c r="B80" s="34">
        <v>81.819999999999993</v>
      </c>
      <c r="C80" s="32"/>
      <c r="D80" s="32"/>
      <c r="E80" s="32"/>
      <c r="F80" s="32"/>
      <c r="G80" s="32"/>
      <c r="H80" s="32"/>
      <c r="I80" s="33"/>
      <c r="J80" s="33"/>
      <c r="K80" s="36">
        <f t="shared" si="10"/>
        <v>0</v>
      </c>
    </row>
    <row r="81" spans="1:11" x14ac:dyDescent="0.2">
      <c r="A81" s="52" t="s">
        <v>123</v>
      </c>
      <c r="B81" s="35" t="s">
        <v>124</v>
      </c>
      <c r="C81" s="36">
        <f>SUM(C71:C80)</f>
        <v>5</v>
      </c>
      <c r="D81" s="36">
        <f t="shared" ref="D81:J81" si="11">SUM(D71:D80)</f>
        <v>2</v>
      </c>
      <c r="E81" s="36">
        <f t="shared" si="11"/>
        <v>0</v>
      </c>
      <c r="F81" s="36">
        <f t="shared" si="11"/>
        <v>0</v>
      </c>
      <c r="G81" s="36">
        <f t="shared" si="11"/>
        <v>5</v>
      </c>
      <c r="H81" s="36">
        <f t="shared" si="11"/>
        <v>3</v>
      </c>
      <c r="I81" s="36">
        <f t="shared" si="11"/>
        <v>5</v>
      </c>
      <c r="J81" s="36">
        <f t="shared" si="11"/>
        <v>5</v>
      </c>
      <c r="K81" s="36">
        <f>SUM(K71:K80)</f>
        <v>25</v>
      </c>
    </row>
    <row r="82" spans="1:11" ht="15" x14ac:dyDescent="0.2">
      <c r="A82" s="248" t="s">
        <v>336</v>
      </c>
      <c r="B82" s="249"/>
      <c r="C82" s="249"/>
      <c r="D82" s="249"/>
      <c r="E82" s="249"/>
      <c r="F82" s="249"/>
      <c r="G82" s="249"/>
      <c r="H82" s="249"/>
      <c r="I82" s="249"/>
      <c r="J82" s="249"/>
      <c r="K82" s="249"/>
    </row>
    <row r="83" spans="1:11" ht="38.25" x14ac:dyDescent="0.2">
      <c r="A83" s="51" t="s">
        <v>10</v>
      </c>
      <c r="B83" s="30" t="s">
        <v>9</v>
      </c>
      <c r="C83" s="241"/>
      <c r="D83" s="241"/>
      <c r="E83" s="241"/>
      <c r="F83" s="241"/>
      <c r="G83" s="241"/>
      <c r="H83" s="241"/>
      <c r="I83" s="241"/>
      <c r="J83" s="241"/>
      <c r="K83" s="241"/>
    </row>
    <row r="84" spans="1:11" x14ac:dyDescent="0.2">
      <c r="A84" s="40" t="s">
        <v>5</v>
      </c>
      <c r="B84" s="31" t="s">
        <v>8</v>
      </c>
      <c r="C84" s="32"/>
      <c r="D84" s="32"/>
      <c r="E84" s="32"/>
      <c r="F84" s="32"/>
      <c r="G84" s="32"/>
      <c r="H84" s="32"/>
      <c r="I84" s="33"/>
      <c r="J84" s="33"/>
      <c r="K84" s="36">
        <f>SUM(C84:J84)</f>
        <v>0</v>
      </c>
    </row>
    <row r="85" spans="1:11" x14ac:dyDescent="0.2">
      <c r="A85" s="40" t="s">
        <v>11</v>
      </c>
      <c r="B85" s="34" t="s">
        <v>6</v>
      </c>
      <c r="C85" s="32"/>
      <c r="D85" s="32"/>
      <c r="E85" s="32"/>
      <c r="F85" s="32"/>
      <c r="G85" s="32"/>
      <c r="H85" s="32"/>
      <c r="I85" s="33"/>
      <c r="J85" s="33"/>
      <c r="K85" s="36">
        <f t="shared" ref="K85:K93" si="12">SUM(C85:J85)</f>
        <v>0</v>
      </c>
    </row>
    <row r="86" spans="1:11" ht="25.5" x14ac:dyDescent="0.2">
      <c r="A86" s="40" t="s">
        <v>12</v>
      </c>
      <c r="B86" s="34">
        <v>41.43</v>
      </c>
      <c r="C86" s="32"/>
      <c r="D86" s="32"/>
      <c r="E86" s="32"/>
      <c r="F86" s="32"/>
      <c r="G86" s="32"/>
      <c r="H86" s="32"/>
      <c r="I86" s="33"/>
      <c r="J86" s="33"/>
      <c r="K86" s="36">
        <f t="shared" si="12"/>
        <v>0</v>
      </c>
    </row>
    <row r="87" spans="1:11" ht="25.5" x14ac:dyDescent="0.2">
      <c r="A87" s="40" t="s">
        <v>13</v>
      </c>
      <c r="B87" s="34" t="s">
        <v>7</v>
      </c>
      <c r="C87" s="32"/>
      <c r="D87" s="32"/>
      <c r="E87" s="32"/>
      <c r="F87" s="32"/>
      <c r="G87" s="32"/>
      <c r="H87" s="32"/>
      <c r="I87" s="33"/>
      <c r="J87" s="33"/>
      <c r="K87" s="36">
        <f t="shared" si="12"/>
        <v>0</v>
      </c>
    </row>
    <row r="88" spans="1:11" ht="25.5" x14ac:dyDescent="0.2">
      <c r="A88" s="40" t="s">
        <v>14</v>
      </c>
      <c r="B88" s="34" t="s">
        <v>20</v>
      </c>
      <c r="C88" s="32">
        <v>1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3">
        <v>0</v>
      </c>
      <c r="J88" s="33">
        <v>0</v>
      </c>
      <c r="K88" s="36">
        <f t="shared" si="12"/>
        <v>1</v>
      </c>
    </row>
    <row r="89" spans="1:11" x14ac:dyDescent="0.2">
      <c r="A89" s="40" t="s">
        <v>15</v>
      </c>
      <c r="B89" s="34">
        <v>62.65</v>
      </c>
      <c r="C89" s="32"/>
      <c r="D89" s="32"/>
      <c r="E89" s="32"/>
      <c r="F89" s="32"/>
      <c r="G89" s="32"/>
      <c r="H89" s="32"/>
      <c r="I89" s="33"/>
      <c r="J89" s="33"/>
      <c r="K89" s="36">
        <f t="shared" si="12"/>
        <v>0</v>
      </c>
    </row>
    <row r="90" spans="1:11" ht="25.5" x14ac:dyDescent="0.2">
      <c r="A90" s="40" t="s">
        <v>16</v>
      </c>
      <c r="B90" s="34">
        <v>68</v>
      </c>
      <c r="C90" s="32"/>
      <c r="D90" s="32"/>
      <c r="E90" s="32"/>
      <c r="F90" s="32"/>
      <c r="G90" s="32"/>
      <c r="H90" s="32"/>
      <c r="I90" s="33"/>
      <c r="J90" s="33"/>
      <c r="K90" s="36">
        <f t="shared" si="12"/>
        <v>0</v>
      </c>
    </row>
    <row r="91" spans="1:11" ht="25.5" x14ac:dyDescent="0.2">
      <c r="A91" s="40" t="s">
        <v>17</v>
      </c>
      <c r="B91" s="34">
        <v>74.75</v>
      </c>
      <c r="C91" s="32">
        <v>6</v>
      </c>
      <c r="D91" s="32">
        <v>6</v>
      </c>
      <c r="E91" s="32">
        <v>3</v>
      </c>
      <c r="F91" s="32">
        <v>2</v>
      </c>
      <c r="G91" s="32">
        <v>10</v>
      </c>
      <c r="H91" s="32">
        <v>8</v>
      </c>
      <c r="I91" s="33">
        <v>2</v>
      </c>
      <c r="J91" s="33">
        <v>2</v>
      </c>
      <c r="K91" s="36">
        <f t="shared" si="12"/>
        <v>39</v>
      </c>
    </row>
    <row r="92" spans="1:11" ht="25.5" x14ac:dyDescent="0.2">
      <c r="A92" s="40" t="s">
        <v>18</v>
      </c>
      <c r="B92" s="34">
        <v>77</v>
      </c>
      <c r="C92" s="32"/>
      <c r="D92" s="32"/>
      <c r="E92" s="32"/>
      <c r="F92" s="32"/>
      <c r="G92" s="32"/>
      <c r="H92" s="32"/>
      <c r="I92" s="33"/>
      <c r="J92" s="33"/>
      <c r="K92" s="36">
        <f t="shared" si="12"/>
        <v>0</v>
      </c>
    </row>
    <row r="93" spans="1:11" ht="25.5" x14ac:dyDescent="0.2">
      <c r="A93" s="40" t="s">
        <v>19</v>
      </c>
      <c r="B93" s="34">
        <v>81.819999999999993</v>
      </c>
      <c r="C93" s="32"/>
      <c r="D93" s="32"/>
      <c r="E93" s="32"/>
      <c r="F93" s="32"/>
      <c r="G93" s="32"/>
      <c r="H93" s="32"/>
      <c r="I93" s="33"/>
      <c r="J93" s="33"/>
      <c r="K93" s="36">
        <f t="shared" si="12"/>
        <v>0</v>
      </c>
    </row>
    <row r="94" spans="1:11" x14ac:dyDescent="0.2">
      <c r="A94" s="52" t="s">
        <v>123</v>
      </c>
      <c r="B94" s="35" t="s">
        <v>124</v>
      </c>
      <c r="C94" s="36">
        <f>SUM(C84:C93)</f>
        <v>7</v>
      </c>
      <c r="D94" s="36">
        <f t="shared" ref="D94:J94" si="13">SUM(D84:D93)</f>
        <v>6</v>
      </c>
      <c r="E94" s="36">
        <f t="shared" si="13"/>
        <v>3</v>
      </c>
      <c r="F94" s="36">
        <f t="shared" si="13"/>
        <v>2</v>
      </c>
      <c r="G94" s="36">
        <f t="shared" si="13"/>
        <v>10</v>
      </c>
      <c r="H94" s="36">
        <f t="shared" si="13"/>
        <v>8</v>
      </c>
      <c r="I94" s="36">
        <f t="shared" si="13"/>
        <v>2</v>
      </c>
      <c r="J94" s="36">
        <f t="shared" si="13"/>
        <v>2</v>
      </c>
      <c r="K94" s="36">
        <f>SUM(K84:K93)</f>
        <v>40</v>
      </c>
    </row>
    <row r="95" spans="1:11" ht="15" x14ac:dyDescent="0.2">
      <c r="A95" s="248" t="s">
        <v>208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</row>
    <row r="96" spans="1:11" ht="27.75" customHeight="1" x14ac:dyDescent="0.2">
      <c r="A96" s="51" t="s">
        <v>10</v>
      </c>
      <c r="B96" s="30" t="s">
        <v>9</v>
      </c>
      <c r="C96" s="241"/>
      <c r="D96" s="241"/>
      <c r="E96" s="241"/>
      <c r="F96" s="241"/>
      <c r="G96" s="241"/>
      <c r="H96" s="241"/>
      <c r="I96" s="241"/>
      <c r="J96" s="241"/>
      <c r="K96" s="241"/>
    </row>
    <row r="97" spans="1:11" x14ac:dyDescent="0.2">
      <c r="A97" s="40" t="s">
        <v>5</v>
      </c>
      <c r="B97" s="31" t="s">
        <v>8</v>
      </c>
      <c r="C97" s="32">
        <v>10</v>
      </c>
      <c r="D97" s="32">
        <v>6</v>
      </c>
      <c r="E97" s="32">
        <v>0</v>
      </c>
      <c r="F97" s="32">
        <v>0</v>
      </c>
      <c r="G97" s="32">
        <v>7</v>
      </c>
      <c r="H97" s="32">
        <v>3</v>
      </c>
      <c r="I97" s="33">
        <v>3</v>
      </c>
      <c r="J97" s="33">
        <v>3</v>
      </c>
      <c r="K97" s="36">
        <f>SUM(C97:J97)</f>
        <v>32</v>
      </c>
    </row>
    <row r="98" spans="1:11" x14ac:dyDescent="0.2">
      <c r="A98" s="40" t="s">
        <v>11</v>
      </c>
      <c r="B98" s="34" t="s">
        <v>6</v>
      </c>
      <c r="C98" s="32">
        <v>0</v>
      </c>
      <c r="D98" s="32">
        <v>0</v>
      </c>
      <c r="E98" s="32">
        <v>0</v>
      </c>
      <c r="F98" s="32">
        <v>0</v>
      </c>
      <c r="G98" s="32">
        <v>2</v>
      </c>
      <c r="H98" s="32">
        <v>0</v>
      </c>
      <c r="I98" s="33">
        <v>2</v>
      </c>
      <c r="J98" s="33">
        <v>2</v>
      </c>
      <c r="K98" s="36">
        <f t="shared" ref="K98:K106" si="14">SUM(C98:J98)</f>
        <v>6</v>
      </c>
    </row>
    <row r="99" spans="1:11" ht="25.5" x14ac:dyDescent="0.2">
      <c r="A99" s="40" t="s">
        <v>12</v>
      </c>
      <c r="B99" s="34">
        <v>41.43</v>
      </c>
      <c r="C99" s="32"/>
      <c r="D99" s="32"/>
      <c r="E99" s="32"/>
      <c r="F99" s="32"/>
      <c r="G99" s="32"/>
      <c r="H99" s="32"/>
      <c r="I99" s="33"/>
      <c r="J99" s="33"/>
      <c r="K99" s="36">
        <f t="shared" si="14"/>
        <v>0</v>
      </c>
    </row>
    <row r="100" spans="1:11" ht="25.5" x14ac:dyDescent="0.2">
      <c r="A100" s="40" t="s">
        <v>13</v>
      </c>
      <c r="B100" s="34" t="s">
        <v>7</v>
      </c>
      <c r="C100" s="32"/>
      <c r="D100" s="32"/>
      <c r="E100" s="32"/>
      <c r="F100" s="32"/>
      <c r="G100" s="32"/>
      <c r="H100" s="32"/>
      <c r="I100" s="33"/>
      <c r="J100" s="33"/>
      <c r="K100" s="36">
        <f t="shared" si="14"/>
        <v>0</v>
      </c>
    </row>
    <row r="101" spans="1:11" ht="25.5" x14ac:dyDescent="0.2">
      <c r="A101" s="40" t="s">
        <v>14</v>
      </c>
      <c r="B101" s="34" t="s">
        <v>20</v>
      </c>
      <c r="C101" s="32"/>
      <c r="D101" s="32"/>
      <c r="E101" s="32"/>
      <c r="F101" s="32"/>
      <c r="G101" s="32"/>
      <c r="H101" s="32"/>
      <c r="I101" s="33"/>
      <c r="J101" s="33"/>
      <c r="K101" s="36">
        <f t="shared" si="14"/>
        <v>0</v>
      </c>
    </row>
    <row r="102" spans="1:11" x14ac:dyDescent="0.2">
      <c r="A102" s="40" t="s">
        <v>15</v>
      </c>
      <c r="B102" s="34">
        <v>62.65</v>
      </c>
      <c r="C102" s="32"/>
      <c r="D102" s="32"/>
      <c r="E102" s="32"/>
      <c r="F102" s="32"/>
      <c r="G102" s="32"/>
      <c r="H102" s="32"/>
      <c r="I102" s="33"/>
      <c r="J102" s="33"/>
      <c r="K102" s="36">
        <f t="shared" si="14"/>
        <v>0</v>
      </c>
    </row>
    <row r="103" spans="1:11" ht="25.5" x14ac:dyDescent="0.2">
      <c r="A103" s="40" t="s">
        <v>16</v>
      </c>
      <c r="B103" s="34">
        <v>68</v>
      </c>
      <c r="C103" s="32"/>
      <c r="D103" s="32"/>
      <c r="E103" s="32"/>
      <c r="F103" s="32"/>
      <c r="G103" s="32"/>
      <c r="H103" s="32"/>
      <c r="I103" s="33"/>
      <c r="J103" s="33"/>
      <c r="K103" s="36">
        <f t="shared" si="14"/>
        <v>0</v>
      </c>
    </row>
    <row r="104" spans="1:11" ht="25.5" x14ac:dyDescent="0.2">
      <c r="A104" s="40" t="s">
        <v>17</v>
      </c>
      <c r="B104" s="34">
        <v>74.75</v>
      </c>
      <c r="C104" s="32"/>
      <c r="D104" s="32"/>
      <c r="E104" s="32"/>
      <c r="F104" s="32"/>
      <c r="G104" s="32"/>
      <c r="H104" s="32"/>
      <c r="I104" s="33"/>
      <c r="J104" s="33"/>
      <c r="K104" s="36">
        <f t="shared" si="14"/>
        <v>0</v>
      </c>
    </row>
    <row r="105" spans="1:11" ht="25.5" x14ac:dyDescent="0.2">
      <c r="A105" s="40" t="s">
        <v>18</v>
      </c>
      <c r="B105" s="34">
        <v>77</v>
      </c>
      <c r="C105" s="32"/>
      <c r="D105" s="32"/>
      <c r="E105" s="32"/>
      <c r="F105" s="32"/>
      <c r="G105" s="32"/>
      <c r="H105" s="32"/>
      <c r="I105" s="33"/>
      <c r="J105" s="33"/>
      <c r="K105" s="36">
        <f t="shared" si="14"/>
        <v>0</v>
      </c>
    </row>
    <row r="106" spans="1:11" ht="25.5" x14ac:dyDescent="0.2">
      <c r="A106" s="40" t="s">
        <v>19</v>
      </c>
      <c r="B106" s="34">
        <v>81.819999999999993</v>
      </c>
      <c r="C106" s="32"/>
      <c r="D106" s="32"/>
      <c r="E106" s="32"/>
      <c r="F106" s="32"/>
      <c r="G106" s="32"/>
      <c r="H106" s="32"/>
      <c r="I106" s="33"/>
      <c r="J106" s="33"/>
      <c r="K106" s="36">
        <f t="shared" si="14"/>
        <v>0</v>
      </c>
    </row>
    <row r="107" spans="1:11" x14ac:dyDescent="0.2">
      <c r="A107" s="52" t="s">
        <v>123</v>
      </c>
      <c r="B107" s="35" t="s">
        <v>124</v>
      </c>
      <c r="C107" s="36">
        <f>SUM(C97:C106)</f>
        <v>10</v>
      </c>
      <c r="D107" s="36">
        <f t="shared" ref="D107:J107" si="15">SUM(D97:D106)</f>
        <v>6</v>
      </c>
      <c r="E107" s="36">
        <f t="shared" si="15"/>
        <v>0</v>
      </c>
      <c r="F107" s="36">
        <f t="shared" si="15"/>
        <v>0</v>
      </c>
      <c r="G107" s="36">
        <f t="shared" si="15"/>
        <v>9</v>
      </c>
      <c r="H107" s="36">
        <f t="shared" si="15"/>
        <v>3</v>
      </c>
      <c r="I107" s="36">
        <f t="shared" si="15"/>
        <v>5</v>
      </c>
      <c r="J107" s="36">
        <f t="shared" si="15"/>
        <v>5</v>
      </c>
      <c r="K107" s="36">
        <f>SUM(K97:K106)</f>
        <v>38</v>
      </c>
    </row>
    <row r="108" spans="1:11" x14ac:dyDescent="0.2">
      <c r="A108" s="53" t="s">
        <v>348</v>
      </c>
      <c r="B108" s="84" t="s">
        <v>124</v>
      </c>
      <c r="C108" s="83">
        <f>C16+C29+C42+C55+C68+C81+C94+C107</f>
        <v>36</v>
      </c>
      <c r="D108" s="83">
        <f t="shared" ref="D108:K108" si="16">D16+D29+D42+D55+D68+D81+D94+D107</f>
        <v>25</v>
      </c>
      <c r="E108" s="83">
        <f t="shared" si="16"/>
        <v>3</v>
      </c>
      <c r="F108" s="83">
        <f t="shared" si="16"/>
        <v>2</v>
      </c>
      <c r="G108" s="83">
        <f t="shared" si="16"/>
        <v>34</v>
      </c>
      <c r="H108" s="83">
        <f t="shared" si="16"/>
        <v>18</v>
      </c>
      <c r="I108" s="83">
        <f t="shared" si="16"/>
        <v>16</v>
      </c>
      <c r="J108" s="83">
        <f t="shared" si="16"/>
        <v>16</v>
      </c>
      <c r="K108" s="83">
        <f t="shared" si="16"/>
        <v>150</v>
      </c>
    </row>
  </sheetData>
  <sheetProtection password="C842" sheet="1" objects="1" scenarios="1"/>
  <mergeCells count="23">
    <mergeCell ref="C96:K96"/>
    <mergeCell ref="C57:K57"/>
    <mergeCell ref="C70:K70"/>
    <mergeCell ref="C83:K83"/>
    <mergeCell ref="A69:K69"/>
    <mergeCell ref="A82:K82"/>
    <mergeCell ref="A95:K95"/>
    <mergeCell ref="C31:K31"/>
    <mergeCell ref="C44:K44"/>
    <mergeCell ref="A30:K30"/>
    <mergeCell ref="A56:K56"/>
    <mergeCell ref="A43:K43"/>
    <mergeCell ref="C5:K5"/>
    <mergeCell ref="C18:K18"/>
    <mergeCell ref="M1:W1"/>
    <mergeCell ref="A1:K1"/>
    <mergeCell ref="C2:D2"/>
    <mergeCell ref="E2:F2"/>
    <mergeCell ref="G2:H2"/>
    <mergeCell ref="I2:J2"/>
    <mergeCell ref="A4:K4"/>
    <mergeCell ref="A17:K17"/>
    <mergeCell ref="A2:A3"/>
  </mergeCells>
  <pageMargins left="0.70866141732283472" right="0.70866141732283472" top="0.74803149606299213" bottom="0.74803149606299213" header="0.31496062992125984" footer="0.31496062992125984"/>
  <pageSetup paperSize="9" scale="80" firstPageNumber="60" fitToHeight="0" orientation="portrait" useFirstPageNumber="1" r:id="rId1"/>
  <headerFooter>
    <oddFooter>&amp;C&amp;P</oddFooter>
  </headerFooter>
  <rowBreaks count="2" manualBreakCount="2">
    <brk id="42" max="16383" man="1"/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2"/>
  <sheetViews>
    <sheetView windowProtection="1" zoomScaleNormal="100" workbookViewId="0">
      <selection activeCell="L24" sqref="L23:L24"/>
    </sheetView>
  </sheetViews>
  <sheetFormatPr defaultRowHeight="15" x14ac:dyDescent="0.25"/>
  <cols>
    <col min="1" max="1" width="22.7109375" customWidth="1"/>
  </cols>
  <sheetData>
    <row r="1" spans="1:14" ht="30" customHeight="1" x14ac:dyDescent="0.25">
      <c r="A1" s="244" t="s">
        <v>198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28.5" customHeight="1" x14ac:dyDescent="0.25">
      <c r="A2" s="264" t="s">
        <v>215</v>
      </c>
      <c r="B2" s="245" t="s">
        <v>0</v>
      </c>
      <c r="C2" s="245"/>
      <c r="D2" s="245"/>
      <c r="E2" s="245" t="s">
        <v>2</v>
      </c>
      <c r="F2" s="245"/>
      <c r="G2" s="245"/>
      <c r="H2" s="245" t="s">
        <v>1</v>
      </c>
      <c r="I2" s="245"/>
      <c r="J2" s="245"/>
      <c r="K2" s="245" t="s">
        <v>129</v>
      </c>
      <c r="L2" s="245"/>
      <c r="M2" s="245"/>
      <c r="N2" s="262" t="s">
        <v>4</v>
      </c>
    </row>
    <row r="3" spans="1:14" ht="15" customHeight="1" x14ac:dyDescent="0.25">
      <c r="A3" s="273"/>
      <c r="B3" s="223" t="s">
        <v>21</v>
      </c>
      <c r="C3" s="223" t="s">
        <v>22</v>
      </c>
      <c r="D3" s="223" t="s">
        <v>4</v>
      </c>
      <c r="E3" s="223" t="s">
        <v>21</v>
      </c>
      <c r="F3" s="223" t="s">
        <v>22</v>
      </c>
      <c r="G3" s="223" t="s">
        <v>4</v>
      </c>
      <c r="H3" s="223" t="s">
        <v>21</v>
      </c>
      <c r="I3" s="223" t="s">
        <v>22</v>
      </c>
      <c r="J3" s="223" t="s">
        <v>4</v>
      </c>
      <c r="K3" s="223" t="s">
        <v>21</v>
      </c>
      <c r="L3" s="223" t="s">
        <v>22</v>
      </c>
      <c r="M3" s="223" t="s">
        <v>4</v>
      </c>
      <c r="N3" s="262"/>
    </row>
    <row r="4" spans="1:14" ht="26.25" x14ac:dyDescent="0.25">
      <c r="A4" s="67" t="s">
        <v>345</v>
      </c>
      <c r="B4" s="68">
        <v>47.18</v>
      </c>
      <c r="C4" s="68">
        <v>60.1</v>
      </c>
      <c r="D4" s="68">
        <v>54.4</v>
      </c>
      <c r="E4" s="68"/>
      <c r="F4" s="68"/>
      <c r="G4" s="68"/>
      <c r="H4" s="68">
        <v>19.420000000000002</v>
      </c>
      <c r="I4" s="68"/>
      <c r="J4" s="68">
        <v>19.420000000000002</v>
      </c>
      <c r="K4" s="68"/>
      <c r="L4" s="68"/>
      <c r="M4" s="68"/>
      <c r="N4" s="69">
        <v>48.48</v>
      </c>
    </row>
    <row r="5" spans="1:14" ht="26.25" x14ac:dyDescent="0.25">
      <c r="A5" s="67" t="s">
        <v>201</v>
      </c>
      <c r="B5" s="68">
        <v>21.62</v>
      </c>
      <c r="C5" s="68"/>
      <c r="D5" s="68">
        <v>21.62</v>
      </c>
      <c r="E5" s="68"/>
      <c r="F5" s="68"/>
      <c r="G5" s="68"/>
      <c r="H5" s="68">
        <v>10.23</v>
      </c>
      <c r="I5" s="68"/>
      <c r="J5" s="68">
        <v>10.23</v>
      </c>
      <c r="K5" s="68"/>
      <c r="L5" s="68"/>
      <c r="M5" s="68"/>
      <c r="N5" s="69">
        <v>14.45</v>
      </c>
    </row>
    <row r="6" spans="1:14" ht="39" x14ac:dyDescent="0.25">
      <c r="A6" s="67" t="s">
        <v>203</v>
      </c>
      <c r="B6" s="68">
        <v>80.11</v>
      </c>
      <c r="C6" s="68">
        <v>68.849999999999994</v>
      </c>
      <c r="D6" s="68">
        <v>74.53</v>
      </c>
      <c r="E6" s="68"/>
      <c r="F6" s="68"/>
      <c r="G6" s="68"/>
      <c r="H6" s="68">
        <v>5.56</v>
      </c>
      <c r="I6" s="68">
        <v>25.71</v>
      </c>
      <c r="J6" s="68">
        <v>18.87</v>
      </c>
      <c r="K6" s="68">
        <v>16.670000000000002</v>
      </c>
      <c r="L6" s="68">
        <v>50</v>
      </c>
      <c r="M6" s="68">
        <v>25</v>
      </c>
      <c r="N6" s="69">
        <v>66.739999999999995</v>
      </c>
    </row>
    <row r="7" spans="1:14" ht="26.25" x14ac:dyDescent="0.25">
      <c r="A7" s="67" t="s">
        <v>204</v>
      </c>
      <c r="B7" s="68">
        <v>18.46</v>
      </c>
      <c r="C7" s="68">
        <v>22.32</v>
      </c>
      <c r="D7" s="68">
        <v>20.25</v>
      </c>
      <c r="E7" s="68"/>
      <c r="F7" s="68"/>
      <c r="G7" s="68"/>
      <c r="H7" s="68"/>
      <c r="I7" s="68"/>
      <c r="J7" s="68"/>
      <c r="K7" s="68"/>
      <c r="L7" s="68"/>
      <c r="M7" s="68"/>
      <c r="N7" s="69">
        <v>20.25</v>
      </c>
    </row>
    <row r="8" spans="1:14" ht="26.25" x14ac:dyDescent="0.25">
      <c r="A8" s="67" t="s">
        <v>205</v>
      </c>
      <c r="B8" s="68">
        <v>70.650000000000006</v>
      </c>
      <c r="C8" s="68">
        <v>59.38</v>
      </c>
      <c r="D8" s="68">
        <v>66.03</v>
      </c>
      <c r="E8" s="68"/>
      <c r="F8" s="68"/>
      <c r="G8" s="68"/>
      <c r="H8" s="68">
        <v>6.67</v>
      </c>
      <c r="I8" s="68">
        <v>23.64</v>
      </c>
      <c r="J8" s="68">
        <v>17.649999999999999</v>
      </c>
      <c r="K8" s="68"/>
      <c r="L8" s="68"/>
      <c r="M8" s="68"/>
      <c r="N8" s="69">
        <v>47.97</v>
      </c>
    </row>
    <row r="9" spans="1:14" x14ac:dyDescent="0.25">
      <c r="A9" s="67" t="s">
        <v>206</v>
      </c>
      <c r="B9" s="68">
        <v>28.85</v>
      </c>
      <c r="C9" s="68">
        <v>50</v>
      </c>
      <c r="D9" s="68">
        <v>37.01</v>
      </c>
      <c r="E9" s="68"/>
      <c r="F9" s="68"/>
      <c r="G9" s="68"/>
      <c r="H9" s="68">
        <v>27.85</v>
      </c>
      <c r="I9" s="68">
        <v>10.53</v>
      </c>
      <c r="J9" s="68">
        <v>20.59</v>
      </c>
      <c r="K9" s="68">
        <v>20</v>
      </c>
      <c r="L9" s="68"/>
      <c r="M9" s="68">
        <v>10</v>
      </c>
      <c r="N9" s="69">
        <v>30.75</v>
      </c>
    </row>
    <row r="10" spans="1:14" x14ac:dyDescent="0.25">
      <c r="A10" s="67" t="s">
        <v>207</v>
      </c>
      <c r="B10" s="68">
        <v>27.84</v>
      </c>
      <c r="C10" s="68">
        <v>20.45</v>
      </c>
      <c r="D10" s="68">
        <v>25.09</v>
      </c>
      <c r="E10" s="68">
        <v>18.420000000000002</v>
      </c>
      <c r="F10" s="68">
        <v>16.420000000000002</v>
      </c>
      <c r="G10" s="68">
        <v>17.14</v>
      </c>
      <c r="H10" s="68">
        <v>10.92</v>
      </c>
      <c r="I10" s="68">
        <v>11.81</v>
      </c>
      <c r="J10" s="68">
        <v>11.32</v>
      </c>
      <c r="K10" s="68"/>
      <c r="L10" s="68">
        <v>50</v>
      </c>
      <c r="M10" s="68">
        <v>4.55</v>
      </c>
      <c r="N10" s="69">
        <v>20.68</v>
      </c>
    </row>
    <row r="11" spans="1:14" x14ac:dyDescent="0.25">
      <c r="A11" s="67" t="s">
        <v>208</v>
      </c>
      <c r="B11" s="68">
        <v>60.92</v>
      </c>
      <c r="C11" s="68">
        <v>70.37</v>
      </c>
      <c r="D11" s="68">
        <v>62.43</v>
      </c>
      <c r="E11" s="68"/>
      <c r="F11" s="68"/>
      <c r="G11" s="68"/>
      <c r="H11" s="68">
        <v>11.29</v>
      </c>
      <c r="I11" s="68"/>
      <c r="J11" s="68">
        <v>11.11</v>
      </c>
      <c r="K11" s="68">
        <v>16.670000000000002</v>
      </c>
      <c r="L11" s="68">
        <v>100</v>
      </c>
      <c r="M11" s="68">
        <v>23.08</v>
      </c>
      <c r="N11" s="69">
        <v>53.38</v>
      </c>
    </row>
    <row r="12" spans="1:14" x14ac:dyDescent="0.25">
      <c r="A12" s="53" t="s">
        <v>348</v>
      </c>
      <c r="B12" s="85">
        <v>43.46</v>
      </c>
      <c r="C12" s="85">
        <v>47.22</v>
      </c>
      <c r="D12" s="85">
        <v>44.99</v>
      </c>
      <c r="E12" s="85">
        <v>18.420000000000002</v>
      </c>
      <c r="F12" s="85">
        <v>16.420000000000002</v>
      </c>
      <c r="G12" s="85">
        <v>17.14</v>
      </c>
      <c r="H12" s="85">
        <v>14.75</v>
      </c>
      <c r="I12" s="85">
        <v>15.41</v>
      </c>
      <c r="J12" s="85">
        <v>14.97</v>
      </c>
      <c r="K12" s="85">
        <v>8</v>
      </c>
      <c r="L12" s="85">
        <v>15.79</v>
      </c>
      <c r="M12" s="85">
        <v>10.14</v>
      </c>
      <c r="N12" s="85">
        <v>37.06</v>
      </c>
    </row>
  </sheetData>
  <sheetProtection password="C842" sheet="1" objects="1" scenarios="1"/>
  <mergeCells count="7">
    <mergeCell ref="A1:N1"/>
    <mergeCell ref="B2:D2"/>
    <mergeCell ref="E2:G2"/>
    <mergeCell ref="H2:J2"/>
    <mergeCell ref="K2:M2"/>
    <mergeCell ref="N2:N3"/>
    <mergeCell ref="A2:A3"/>
  </mergeCells>
  <pageMargins left="0.70866141732283472" right="0.70866141732283472" top="0.78740157480314965" bottom="0.78740157480314965" header="0.31496062992125984" footer="0.31496062992125984"/>
  <pageSetup paperSize="9" scale="92" firstPageNumber="74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9" tint="0.59999389629810485"/>
  </sheetPr>
  <dimension ref="A1:D24"/>
  <sheetViews>
    <sheetView windowProtection="1" zoomScaleNormal="100" workbookViewId="0">
      <selection activeCell="B25" sqref="B25"/>
    </sheetView>
  </sheetViews>
  <sheetFormatPr defaultRowHeight="12.75" x14ac:dyDescent="0.2"/>
  <cols>
    <col min="1" max="1" width="54.85546875" style="2" customWidth="1"/>
    <col min="2" max="2" width="24" style="2" customWidth="1"/>
    <col min="3" max="3" width="13.42578125" style="2" customWidth="1"/>
    <col min="4" max="4" width="22.42578125" style="2" customWidth="1"/>
    <col min="5" max="16384" width="9.140625" style="2"/>
  </cols>
  <sheetData>
    <row r="1" spans="1:4" ht="39.950000000000003" customHeight="1" x14ac:dyDescent="0.2">
      <c r="A1" s="260" t="s">
        <v>346</v>
      </c>
      <c r="B1" s="260"/>
      <c r="C1" s="260"/>
      <c r="D1" s="260"/>
    </row>
    <row r="2" spans="1:4" ht="39.950000000000003" customHeight="1" x14ac:dyDescent="0.2">
      <c r="A2" s="119" t="s">
        <v>224</v>
      </c>
      <c r="B2" s="49"/>
      <c r="C2" s="57"/>
      <c r="D2" s="57"/>
    </row>
    <row r="3" spans="1:4" ht="25.5" customHeight="1" x14ac:dyDescent="0.2">
      <c r="A3" s="81" t="s">
        <v>54</v>
      </c>
      <c r="B3" s="81" t="s">
        <v>395</v>
      </c>
      <c r="C3" s="82" t="s">
        <v>55</v>
      </c>
      <c r="D3" s="82" t="s">
        <v>396</v>
      </c>
    </row>
    <row r="4" spans="1:4" ht="15" customHeight="1" x14ac:dyDescent="0.2">
      <c r="A4" s="66" t="s">
        <v>72</v>
      </c>
      <c r="B4" s="70">
        <v>2019700</v>
      </c>
      <c r="C4" s="72">
        <v>156</v>
      </c>
      <c r="D4" s="73">
        <v>12946.79</v>
      </c>
    </row>
    <row r="5" spans="1:4" ht="30" customHeight="1" x14ac:dyDescent="0.2">
      <c r="A5" s="66" t="s">
        <v>73</v>
      </c>
      <c r="B5" s="70">
        <v>0</v>
      </c>
      <c r="C5" s="74"/>
      <c r="D5" s="75"/>
    </row>
    <row r="6" spans="1:4" ht="30" customHeight="1" x14ac:dyDescent="0.2">
      <c r="A6" s="66" t="s">
        <v>74</v>
      </c>
      <c r="B6" s="70">
        <v>4774963</v>
      </c>
      <c r="C6" s="74"/>
      <c r="D6" s="75"/>
    </row>
    <row r="7" spans="1:4" ht="15" customHeight="1" x14ac:dyDescent="0.2">
      <c r="A7" s="66" t="s">
        <v>75</v>
      </c>
      <c r="B7" s="70">
        <v>156000</v>
      </c>
      <c r="C7" s="72">
        <v>11</v>
      </c>
      <c r="D7" s="73">
        <v>14181.82</v>
      </c>
    </row>
    <row r="8" spans="1:4" ht="15" customHeight="1" x14ac:dyDescent="0.2">
      <c r="A8" s="66" t="s">
        <v>81</v>
      </c>
      <c r="B8" s="70">
        <v>754920</v>
      </c>
      <c r="C8" s="72">
        <v>54</v>
      </c>
      <c r="D8" s="73">
        <v>15450</v>
      </c>
    </row>
    <row r="9" spans="1:4" ht="15" customHeight="1" x14ac:dyDescent="0.2">
      <c r="A9" s="66" t="s">
        <v>76</v>
      </c>
      <c r="B9" s="70">
        <v>17277186</v>
      </c>
      <c r="C9" s="72">
        <v>2542</v>
      </c>
      <c r="D9" s="73">
        <v>6796.69</v>
      </c>
    </row>
    <row r="10" spans="1:4" ht="15" customHeight="1" x14ac:dyDescent="0.2">
      <c r="A10" s="76" t="s">
        <v>82</v>
      </c>
      <c r="B10" s="71">
        <v>17277186</v>
      </c>
      <c r="C10" s="77">
        <v>2542</v>
      </c>
      <c r="D10" s="78">
        <v>6796.69</v>
      </c>
    </row>
    <row r="11" spans="1:4" ht="15" customHeight="1" x14ac:dyDescent="0.2">
      <c r="A11" s="66" t="s">
        <v>77</v>
      </c>
      <c r="B11" s="70">
        <v>15543578</v>
      </c>
      <c r="C11" s="74"/>
      <c r="D11" s="75"/>
    </row>
    <row r="12" spans="1:4" ht="15" customHeight="1" x14ac:dyDescent="0.2">
      <c r="A12" s="66" t="s">
        <v>78</v>
      </c>
      <c r="B12" s="70">
        <v>1058928</v>
      </c>
      <c r="C12" s="74"/>
      <c r="D12" s="75"/>
    </row>
    <row r="13" spans="1:4" ht="30" customHeight="1" x14ac:dyDescent="0.2">
      <c r="A13" s="66" t="s">
        <v>79</v>
      </c>
      <c r="B13" s="70">
        <v>9049742</v>
      </c>
      <c r="C13" s="72">
        <v>137</v>
      </c>
      <c r="D13" s="73">
        <v>65813.87</v>
      </c>
    </row>
    <row r="14" spans="1:4" ht="15" customHeight="1" x14ac:dyDescent="0.2">
      <c r="A14" s="66" t="s">
        <v>80</v>
      </c>
      <c r="B14" s="70">
        <v>14791218</v>
      </c>
      <c r="C14" s="74"/>
      <c r="D14" s="75"/>
    </row>
    <row r="15" spans="1:4" ht="15" customHeight="1" x14ac:dyDescent="0.2">
      <c r="A15" s="53" t="s">
        <v>4</v>
      </c>
      <c r="B15" s="79">
        <f>SUM(B4:B9,B11:B14)</f>
        <v>65426235</v>
      </c>
      <c r="C15" s="79"/>
      <c r="D15" s="80"/>
    </row>
    <row r="16" spans="1:4" ht="15" customHeight="1" x14ac:dyDescent="0.2">
      <c r="A16" s="1"/>
      <c r="B16" s="1"/>
      <c r="C16" s="1"/>
      <c r="D16" s="1"/>
    </row>
    <row r="17" spans="1:4" ht="15" customHeight="1" x14ac:dyDescent="0.2">
      <c r="A17" s="21"/>
      <c r="B17" s="21"/>
      <c r="C17" s="1"/>
      <c r="D17" s="1"/>
    </row>
    <row r="18" spans="1:4" ht="39" customHeight="1" x14ac:dyDescent="0.2">
      <c r="A18" s="274"/>
      <c r="B18" s="274"/>
      <c r="C18" s="274"/>
      <c r="D18" s="274"/>
    </row>
    <row r="19" spans="1:4" ht="38.25" customHeight="1" x14ac:dyDescent="0.2">
      <c r="A19" s="275"/>
      <c r="B19" s="275"/>
      <c r="C19" s="275"/>
      <c r="D19" s="275"/>
    </row>
    <row r="20" spans="1:4" ht="15" customHeight="1" x14ac:dyDescent="0.2"/>
    <row r="21" spans="1:4" ht="15" customHeight="1" x14ac:dyDescent="0.2"/>
    <row r="22" spans="1:4" ht="15" customHeight="1" x14ac:dyDescent="0.2"/>
    <row r="23" spans="1:4" ht="15" customHeight="1" x14ac:dyDescent="0.2"/>
    <row r="24" spans="1:4" ht="15" customHeight="1" x14ac:dyDescent="0.2"/>
  </sheetData>
  <sheetProtection password="C842" sheet="1" objects="1" scenarios="1"/>
  <mergeCells count="3">
    <mergeCell ref="A1:D1"/>
    <mergeCell ref="A18:D18"/>
    <mergeCell ref="A19:D19"/>
  </mergeCells>
  <pageMargins left="0.70866141732283472" right="0.70866141732283472" top="0.74803149606299213" bottom="0.74803149606299213" header="0.31496062992125984" footer="0.31496062992125984"/>
  <pageSetup paperSize="9" firstPageNumber="75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9" tint="0.59999389629810485"/>
  </sheetPr>
  <dimension ref="A1:K126"/>
  <sheetViews>
    <sheetView windowProtection="1" zoomScaleNormal="100" workbookViewId="0">
      <selection activeCell="B2" sqref="B2:B3"/>
    </sheetView>
  </sheetViews>
  <sheetFormatPr defaultRowHeight="12.75" x14ac:dyDescent="0.2"/>
  <cols>
    <col min="1" max="1" width="26.85546875" style="106" customWidth="1"/>
    <col min="2" max="2" width="10.42578125" style="107" customWidth="1"/>
    <col min="3" max="3" width="8.28515625" style="42" customWidth="1"/>
    <col min="4" max="4" width="6.85546875" style="42" customWidth="1"/>
    <col min="5" max="5" width="8.5703125" style="42" customWidth="1"/>
    <col min="6" max="6" width="7.42578125" style="42" customWidth="1"/>
    <col min="7" max="7" width="8.7109375" style="42" customWidth="1"/>
    <col min="8" max="8" width="7" style="42" customWidth="1"/>
    <col min="9" max="10" width="9.140625" style="42"/>
    <col min="11" max="11" width="9.85546875" style="42" customWidth="1"/>
    <col min="12" max="16384" width="9.140625" style="25"/>
  </cols>
  <sheetData>
    <row r="1" spans="1:11" ht="25.5" customHeight="1" x14ac:dyDescent="0.2">
      <c r="A1" s="244" t="s">
        <v>347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s="27" customFormat="1" ht="38.25" customHeight="1" x14ac:dyDescent="0.2">
      <c r="A2" s="250" t="s">
        <v>215</v>
      </c>
      <c r="B2" s="254"/>
      <c r="C2" s="245" t="s">
        <v>0</v>
      </c>
      <c r="D2" s="245"/>
      <c r="E2" s="245" t="s">
        <v>2</v>
      </c>
      <c r="F2" s="245"/>
      <c r="G2" s="245" t="s">
        <v>1</v>
      </c>
      <c r="H2" s="245"/>
      <c r="I2" s="247" t="s">
        <v>3</v>
      </c>
      <c r="J2" s="247"/>
      <c r="K2" s="56" t="s">
        <v>4</v>
      </c>
    </row>
    <row r="3" spans="1:11" s="27" customFormat="1" x14ac:dyDescent="0.2">
      <c r="A3" s="278"/>
      <c r="B3" s="278"/>
      <c r="C3" s="54" t="s">
        <v>21</v>
      </c>
      <c r="D3" s="54" t="s">
        <v>22</v>
      </c>
      <c r="E3" s="54" t="s">
        <v>21</v>
      </c>
      <c r="F3" s="54" t="s">
        <v>22</v>
      </c>
      <c r="G3" s="54" t="s">
        <v>21</v>
      </c>
      <c r="H3" s="54" t="s">
        <v>22</v>
      </c>
      <c r="I3" s="55" t="s">
        <v>21</v>
      </c>
      <c r="J3" s="55" t="s">
        <v>22</v>
      </c>
      <c r="K3" s="87"/>
    </row>
    <row r="4" spans="1:11" ht="15" x14ac:dyDescent="0.2">
      <c r="A4" s="276" t="s">
        <v>200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ht="25.5" x14ac:dyDescent="0.2">
      <c r="A5" s="81" t="s">
        <v>10</v>
      </c>
      <c r="B5" s="88" t="s">
        <v>9</v>
      </c>
      <c r="C5" s="279"/>
      <c r="D5" s="279"/>
      <c r="E5" s="279"/>
      <c r="F5" s="279"/>
      <c r="G5" s="279"/>
      <c r="H5" s="279"/>
      <c r="I5" s="279"/>
      <c r="J5" s="279"/>
      <c r="K5" s="279"/>
    </row>
    <row r="6" spans="1:11" x14ac:dyDescent="0.2">
      <c r="A6" s="89" t="s">
        <v>5</v>
      </c>
      <c r="B6" s="90" t="s">
        <v>8</v>
      </c>
      <c r="C6" s="91"/>
      <c r="D6" s="91"/>
      <c r="E6" s="91"/>
      <c r="F6" s="91"/>
      <c r="G6" s="91"/>
      <c r="H6" s="91"/>
      <c r="I6" s="92"/>
      <c r="J6" s="92"/>
      <c r="K6" s="93">
        <f>SUM(C6:J6)</f>
        <v>0</v>
      </c>
    </row>
    <row r="7" spans="1:11" x14ac:dyDescent="0.2">
      <c r="A7" s="89" t="s">
        <v>11</v>
      </c>
      <c r="B7" s="94" t="s">
        <v>6</v>
      </c>
      <c r="C7" s="91"/>
      <c r="D7" s="91"/>
      <c r="E7" s="91"/>
      <c r="F7" s="91"/>
      <c r="G7" s="91"/>
      <c r="H7" s="91"/>
      <c r="I7" s="92"/>
      <c r="J7" s="92"/>
      <c r="K7" s="93">
        <f t="shared" ref="K7:K18" si="0">SUM(C7:J7)</f>
        <v>0</v>
      </c>
    </row>
    <row r="8" spans="1:11" ht="25.5" x14ac:dyDescent="0.2">
      <c r="A8" s="89" t="s">
        <v>12</v>
      </c>
      <c r="B8" s="94">
        <v>41.43</v>
      </c>
      <c r="C8" s="91"/>
      <c r="D8" s="91"/>
      <c r="E8" s="91"/>
      <c r="F8" s="91"/>
      <c r="G8" s="91"/>
      <c r="H8" s="91"/>
      <c r="I8" s="92"/>
      <c r="J8" s="92"/>
      <c r="K8" s="93">
        <f t="shared" si="0"/>
        <v>0</v>
      </c>
    </row>
    <row r="9" spans="1:11" ht="25.5" x14ac:dyDescent="0.2">
      <c r="A9" s="89" t="s">
        <v>13</v>
      </c>
      <c r="B9" s="94" t="s">
        <v>7</v>
      </c>
      <c r="C9" s="91"/>
      <c r="D9" s="91"/>
      <c r="E9" s="91"/>
      <c r="F9" s="91"/>
      <c r="G9" s="91"/>
      <c r="H9" s="91"/>
      <c r="I9" s="92"/>
      <c r="J9" s="92"/>
      <c r="K9" s="93">
        <f t="shared" si="0"/>
        <v>0</v>
      </c>
    </row>
    <row r="10" spans="1:11" ht="25.5" x14ac:dyDescent="0.2">
      <c r="A10" s="89" t="s">
        <v>14</v>
      </c>
      <c r="B10" s="94" t="s">
        <v>20</v>
      </c>
      <c r="C10" s="91">
        <v>41</v>
      </c>
      <c r="D10" s="91">
        <v>32</v>
      </c>
      <c r="E10" s="91">
        <v>0</v>
      </c>
      <c r="F10" s="91">
        <v>0</v>
      </c>
      <c r="G10" s="91">
        <v>0</v>
      </c>
      <c r="H10" s="91">
        <v>0</v>
      </c>
      <c r="I10" s="92">
        <v>0</v>
      </c>
      <c r="J10" s="92">
        <v>0</v>
      </c>
      <c r="K10" s="93">
        <f t="shared" si="0"/>
        <v>73</v>
      </c>
    </row>
    <row r="11" spans="1:11" x14ac:dyDescent="0.2">
      <c r="A11" s="89" t="s">
        <v>15</v>
      </c>
      <c r="B11" s="94">
        <v>62.65</v>
      </c>
      <c r="C11" s="91">
        <v>115</v>
      </c>
      <c r="D11" s="91">
        <v>39</v>
      </c>
      <c r="E11" s="91">
        <v>0</v>
      </c>
      <c r="F11" s="91">
        <v>0</v>
      </c>
      <c r="G11" s="91">
        <v>103</v>
      </c>
      <c r="H11" s="91">
        <v>0</v>
      </c>
      <c r="I11" s="92">
        <v>0</v>
      </c>
      <c r="J11" s="92">
        <v>0</v>
      </c>
      <c r="K11" s="93">
        <f t="shared" si="0"/>
        <v>257</v>
      </c>
    </row>
    <row r="12" spans="1:11" ht="25.5" x14ac:dyDescent="0.2">
      <c r="A12" s="89" t="s">
        <v>16</v>
      </c>
      <c r="B12" s="94">
        <v>68</v>
      </c>
      <c r="C12" s="91"/>
      <c r="D12" s="91"/>
      <c r="E12" s="91"/>
      <c r="F12" s="91"/>
      <c r="G12" s="91"/>
      <c r="H12" s="91"/>
      <c r="I12" s="92"/>
      <c r="J12" s="92"/>
      <c r="K12" s="93">
        <f t="shared" si="0"/>
        <v>0</v>
      </c>
    </row>
    <row r="13" spans="1:11" ht="25.5" x14ac:dyDescent="0.2">
      <c r="A13" s="89" t="s">
        <v>17</v>
      </c>
      <c r="B13" s="94">
        <v>74.75</v>
      </c>
      <c r="C13" s="91"/>
      <c r="D13" s="91"/>
      <c r="E13" s="91"/>
      <c r="F13" s="91"/>
      <c r="G13" s="91"/>
      <c r="H13" s="91"/>
      <c r="I13" s="92"/>
      <c r="J13" s="92"/>
      <c r="K13" s="93">
        <f t="shared" si="0"/>
        <v>0</v>
      </c>
    </row>
    <row r="14" spans="1:11" x14ac:dyDescent="0.2">
      <c r="A14" s="89" t="s">
        <v>18</v>
      </c>
      <c r="B14" s="94">
        <v>77</v>
      </c>
      <c r="C14" s="91"/>
      <c r="D14" s="91"/>
      <c r="E14" s="91"/>
      <c r="F14" s="91"/>
      <c r="G14" s="91"/>
      <c r="H14" s="91"/>
      <c r="I14" s="92"/>
      <c r="J14" s="92"/>
      <c r="K14" s="93">
        <f t="shared" si="0"/>
        <v>0</v>
      </c>
    </row>
    <row r="15" spans="1:11" ht="25.5" x14ac:dyDescent="0.2">
      <c r="A15" s="89" t="s">
        <v>19</v>
      </c>
      <c r="B15" s="94">
        <v>81.819999999999993</v>
      </c>
      <c r="C15" s="91"/>
      <c r="D15" s="91"/>
      <c r="E15" s="91"/>
      <c r="F15" s="91"/>
      <c r="G15" s="91"/>
      <c r="H15" s="91"/>
      <c r="I15" s="92"/>
      <c r="J15" s="92"/>
      <c r="K15" s="93">
        <f t="shared" si="0"/>
        <v>0</v>
      </c>
    </row>
    <row r="16" spans="1:11" x14ac:dyDescent="0.2">
      <c r="A16" s="95" t="s">
        <v>123</v>
      </c>
      <c r="B16" s="96" t="s">
        <v>124</v>
      </c>
      <c r="C16" s="93">
        <f>SUM(C6:C15)</f>
        <v>156</v>
      </c>
      <c r="D16" s="93">
        <f t="shared" ref="D16:J16" si="1">SUM(D6:D15)</f>
        <v>71</v>
      </c>
      <c r="E16" s="93">
        <f t="shared" si="1"/>
        <v>0</v>
      </c>
      <c r="F16" s="93">
        <f t="shared" si="1"/>
        <v>0</v>
      </c>
      <c r="G16" s="93">
        <f t="shared" si="1"/>
        <v>103</v>
      </c>
      <c r="H16" s="93">
        <f t="shared" si="1"/>
        <v>0</v>
      </c>
      <c r="I16" s="93">
        <f t="shared" si="1"/>
        <v>0</v>
      </c>
      <c r="J16" s="93">
        <f t="shared" si="1"/>
        <v>0</v>
      </c>
      <c r="K16" s="93">
        <f>SUM(K6:K15)</f>
        <v>330</v>
      </c>
    </row>
    <row r="17" spans="1:11" x14ac:dyDescent="0.2">
      <c r="A17" s="97" t="s">
        <v>90</v>
      </c>
      <c r="B17" s="98" t="s">
        <v>124</v>
      </c>
      <c r="C17" s="99">
        <v>117</v>
      </c>
      <c r="D17" s="99">
        <v>51</v>
      </c>
      <c r="E17" s="99">
        <v>0</v>
      </c>
      <c r="F17" s="99">
        <v>0</v>
      </c>
      <c r="G17" s="99">
        <v>72</v>
      </c>
      <c r="H17" s="99">
        <v>0</v>
      </c>
      <c r="I17" s="99">
        <v>0</v>
      </c>
      <c r="J17" s="99">
        <v>0</v>
      </c>
      <c r="K17" s="95">
        <f t="shared" si="0"/>
        <v>240</v>
      </c>
    </row>
    <row r="18" spans="1:11" ht="25.5" x14ac:dyDescent="0.2">
      <c r="A18" s="97" t="s">
        <v>98</v>
      </c>
      <c r="B18" s="98" t="s">
        <v>124</v>
      </c>
      <c r="C18" s="99">
        <v>1</v>
      </c>
      <c r="D18" s="99">
        <v>1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5">
        <f t="shared" si="0"/>
        <v>2</v>
      </c>
    </row>
    <row r="19" spans="1:11" ht="15" customHeight="1" x14ac:dyDescent="0.2">
      <c r="A19" s="276" t="s">
        <v>201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0" spans="1:11" ht="25.5" x14ac:dyDescent="0.2">
      <c r="A20" s="81" t="s">
        <v>10</v>
      </c>
      <c r="B20" s="88" t="s">
        <v>9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x14ac:dyDescent="0.2">
      <c r="A21" s="89" t="s">
        <v>5</v>
      </c>
      <c r="B21" s="90" t="s">
        <v>8</v>
      </c>
      <c r="C21" s="91"/>
      <c r="D21" s="91"/>
      <c r="E21" s="91"/>
      <c r="F21" s="91"/>
      <c r="G21" s="91"/>
      <c r="H21" s="91"/>
      <c r="I21" s="92"/>
      <c r="J21" s="92"/>
      <c r="K21" s="93">
        <f>SUM(C21:J21)</f>
        <v>0</v>
      </c>
    </row>
    <row r="22" spans="1:11" x14ac:dyDescent="0.2">
      <c r="A22" s="89" t="s">
        <v>11</v>
      </c>
      <c r="B22" s="94" t="s">
        <v>6</v>
      </c>
      <c r="C22" s="91"/>
      <c r="D22" s="91"/>
      <c r="E22" s="91"/>
      <c r="F22" s="91"/>
      <c r="G22" s="91"/>
      <c r="H22" s="91"/>
      <c r="I22" s="92"/>
      <c r="J22" s="92"/>
      <c r="K22" s="93">
        <f t="shared" ref="K22:K126" si="2">SUM(C22:J22)</f>
        <v>0</v>
      </c>
    </row>
    <row r="23" spans="1:11" ht="25.5" x14ac:dyDescent="0.2">
      <c r="A23" s="89" t="s">
        <v>12</v>
      </c>
      <c r="B23" s="94">
        <v>41.43</v>
      </c>
      <c r="C23" s="91"/>
      <c r="D23" s="91"/>
      <c r="E23" s="91"/>
      <c r="F23" s="91"/>
      <c r="G23" s="91"/>
      <c r="H23" s="91"/>
      <c r="I23" s="92"/>
      <c r="J23" s="92"/>
      <c r="K23" s="93">
        <f t="shared" si="2"/>
        <v>0</v>
      </c>
    </row>
    <row r="24" spans="1:11" ht="25.5" x14ac:dyDescent="0.2">
      <c r="A24" s="89" t="s">
        <v>13</v>
      </c>
      <c r="B24" s="94" t="s">
        <v>7</v>
      </c>
      <c r="C24" s="91"/>
      <c r="D24" s="91"/>
      <c r="E24" s="91"/>
      <c r="F24" s="91"/>
      <c r="G24" s="91"/>
      <c r="H24" s="91"/>
      <c r="I24" s="92"/>
      <c r="J24" s="92"/>
      <c r="K24" s="93">
        <f t="shared" si="2"/>
        <v>0</v>
      </c>
    </row>
    <row r="25" spans="1:11" ht="25.5" x14ac:dyDescent="0.2">
      <c r="A25" s="89" t="s">
        <v>14</v>
      </c>
      <c r="B25" s="94" t="s">
        <v>20</v>
      </c>
      <c r="C25" s="91"/>
      <c r="D25" s="91"/>
      <c r="E25" s="91"/>
      <c r="F25" s="91"/>
      <c r="G25" s="91"/>
      <c r="H25" s="91"/>
      <c r="I25" s="92"/>
      <c r="J25" s="92"/>
      <c r="K25" s="93">
        <f t="shared" si="2"/>
        <v>0</v>
      </c>
    </row>
    <row r="26" spans="1:11" x14ac:dyDescent="0.2">
      <c r="A26" s="89" t="s">
        <v>15</v>
      </c>
      <c r="B26" s="94">
        <v>62.65</v>
      </c>
      <c r="C26" s="91"/>
      <c r="D26" s="91"/>
      <c r="E26" s="91"/>
      <c r="F26" s="91"/>
      <c r="G26" s="91"/>
      <c r="H26" s="91"/>
      <c r="I26" s="92"/>
      <c r="J26" s="92"/>
      <c r="K26" s="93">
        <f t="shared" si="2"/>
        <v>0</v>
      </c>
    </row>
    <row r="27" spans="1:11" ht="25.5" x14ac:dyDescent="0.2">
      <c r="A27" s="89" t="s">
        <v>16</v>
      </c>
      <c r="B27" s="94">
        <v>68</v>
      </c>
      <c r="C27" s="91"/>
      <c r="D27" s="91"/>
      <c r="E27" s="91"/>
      <c r="F27" s="91"/>
      <c r="G27" s="91"/>
      <c r="H27" s="91"/>
      <c r="I27" s="92"/>
      <c r="J27" s="92"/>
      <c r="K27" s="93">
        <f t="shared" si="2"/>
        <v>0</v>
      </c>
    </row>
    <row r="28" spans="1:11" ht="25.5" x14ac:dyDescent="0.2">
      <c r="A28" s="89" t="s">
        <v>17</v>
      </c>
      <c r="B28" s="94">
        <v>74.75</v>
      </c>
      <c r="C28" s="91"/>
      <c r="D28" s="91"/>
      <c r="E28" s="91"/>
      <c r="F28" s="91"/>
      <c r="G28" s="91"/>
      <c r="H28" s="91"/>
      <c r="I28" s="92"/>
      <c r="J28" s="92"/>
      <c r="K28" s="93">
        <f t="shared" si="2"/>
        <v>0</v>
      </c>
    </row>
    <row r="29" spans="1:11" x14ac:dyDescent="0.2">
      <c r="A29" s="89" t="s">
        <v>18</v>
      </c>
      <c r="B29" s="94">
        <v>77</v>
      </c>
      <c r="C29" s="91"/>
      <c r="D29" s="91"/>
      <c r="E29" s="91"/>
      <c r="F29" s="91"/>
      <c r="G29" s="91"/>
      <c r="H29" s="91"/>
      <c r="I29" s="92"/>
      <c r="J29" s="92"/>
      <c r="K29" s="93">
        <f t="shared" si="2"/>
        <v>0</v>
      </c>
    </row>
    <row r="30" spans="1:11" ht="25.5" x14ac:dyDescent="0.2">
      <c r="A30" s="89" t="s">
        <v>19</v>
      </c>
      <c r="B30" s="94">
        <v>81.819999999999993</v>
      </c>
      <c r="C30" s="91">
        <v>49</v>
      </c>
      <c r="D30" s="91">
        <v>0</v>
      </c>
      <c r="E30" s="91">
        <v>0</v>
      </c>
      <c r="F30" s="91">
        <v>0</v>
      </c>
      <c r="G30" s="91">
        <v>59</v>
      </c>
      <c r="H30" s="91">
        <v>0</v>
      </c>
      <c r="I30" s="92">
        <v>0</v>
      </c>
      <c r="J30" s="92">
        <v>4</v>
      </c>
      <c r="K30" s="93">
        <f t="shared" si="2"/>
        <v>112</v>
      </c>
    </row>
    <row r="31" spans="1:11" x14ac:dyDescent="0.2">
      <c r="A31" s="95" t="s">
        <v>123</v>
      </c>
      <c r="B31" s="96" t="s">
        <v>124</v>
      </c>
      <c r="C31" s="93">
        <f>SUM(C21:C30)</f>
        <v>49</v>
      </c>
      <c r="D31" s="93">
        <f t="shared" ref="D31:J31" si="3">SUM(D21:D30)</f>
        <v>0</v>
      </c>
      <c r="E31" s="93">
        <f t="shared" si="3"/>
        <v>0</v>
      </c>
      <c r="F31" s="93">
        <f t="shared" si="3"/>
        <v>0</v>
      </c>
      <c r="G31" s="93">
        <f t="shared" si="3"/>
        <v>59</v>
      </c>
      <c r="H31" s="93">
        <f t="shared" si="3"/>
        <v>0</v>
      </c>
      <c r="I31" s="93">
        <f t="shared" si="3"/>
        <v>0</v>
      </c>
      <c r="J31" s="93">
        <f t="shared" si="3"/>
        <v>4</v>
      </c>
      <c r="K31" s="93">
        <f>SUM(K21:K30)</f>
        <v>112</v>
      </c>
    </row>
    <row r="32" spans="1:11" x14ac:dyDescent="0.2">
      <c r="A32" s="97" t="s">
        <v>91</v>
      </c>
      <c r="B32" s="98" t="s">
        <v>124</v>
      </c>
      <c r="C32" s="101">
        <v>32</v>
      </c>
      <c r="D32" s="101">
        <v>0</v>
      </c>
      <c r="E32" s="101">
        <v>0</v>
      </c>
      <c r="F32" s="101">
        <v>0</v>
      </c>
      <c r="G32" s="101">
        <v>45</v>
      </c>
      <c r="H32" s="101">
        <v>0</v>
      </c>
      <c r="I32" s="101">
        <v>0</v>
      </c>
      <c r="J32" s="101">
        <v>2</v>
      </c>
      <c r="K32" s="93">
        <f t="shared" si="2"/>
        <v>79</v>
      </c>
    </row>
    <row r="33" spans="1:11" ht="25.5" x14ac:dyDescent="0.2">
      <c r="A33" s="97" t="s">
        <v>97</v>
      </c>
      <c r="B33" s="98" t="s">
        <v>124</v>
      </c>
      <c r="C33" s="101">
        <v>2</v>
      </c>
      <c r="D33" s="101">
        <v>0</v>
      </c>
      <c r="E33" s="101">
        <v>0</v>
      </c>
      <c r="F33" s="101">
        <v>0</v>
      </c>
      <c r="G33" s="101">
        <v>6</v>
      </c>
      <c r="H33" s="101">
        <v>0</v>
      </c>
      <c r="I33" s="101">
        <v>0</v>
      </c>
      <c r="J33" s="101">
        <v>0</v>
      </c>
      <c r="K33" s="93">
        <f t="shared" si="2"/>
        <v>8</v>
      </c>
    </row>
    <row r="34" spans="1:11" ht="15" customHeight="1" x14ac:dyDescent="0.2">
      <c r="A34" s="276" t="s">
        <v>203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</row>
    <row r="35" spans="1:11" ht="25.5" x14ac:dyDescent="0.2">
      <c r="A35" s="81" t="s">
        <v>10</v>
      </c>
      <c r="B35" s="88" t="s">
        <v>9</v>
      </c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x14ac:dyDescent="0.2">
      <c r="A36" s="89" t="s">
        <v>5</v>
      </c>
      <c r="B36" s="90" t="s">
        <v>8</v>
      </c>
      <c r="C36" s="91"/>
      <c r="D36" s="91"/>
      <c r="E36" s="91"/>
      <c r="F36" s="91"/>
      <c r="G36" s="91"/>
      <c r="H36" s="91"/>
      <c r="I36" s="92"/>
      <c r="J36" s="92"/>
      <c r="K36" s="93">
        <f>SUM(C36:J36)</f>
        <v>0</v>
      </c>
    </row>
    <row r="37" spans="1:11" x14ac:dyDescent="0.2">
      <c r="A37" s="89" t="s">
        <v>11</v>
      </c>
      <c r="B37" s="94" t="s">
        <v>6</v>
      </c>
      <c r="C37" s="91">
        <v>28</v>
      </c>
      <c r="D37" s="91">
        <v>14</v>
      </c>
      <c r="E37" s="91">
        <v>0</v>
      </c>
      <c r="F37" s="91">
        <v>0</v>
      </c>
      <c r="G37" s="91">
        <v>12</v>
      </c>
      <c r="H37" s="91">
        <v>14</v>
      </c>
      <c r="I37" s="92">
        <v>2</v>
      </c>
      <c r="J37" s="92">
        <v>4</v>
      </c>
      <c r="K37" s="93">
        <f t="shared" ref="K37:K45" si="4">SUM(C37:J37)</f>
        <v>74</v>
      </c>
    </row>
    <row r="38" spans="1:11" ht="25.5" x14ac:dyDescent="0.2">
      <c r="A38" s="89" t="s">
        <v>12</v>
      </c>
      <c r="B38" s="94">
        <v>41.43</v>
      </c>
      <c r="C38" s="91"/>
      <c r="D38" s="91"/>
      <c r="E38" s="91"/>
      <c r="F38" s="91"/>
      <c r="G38" s="91"/>
      <c r="H38" s="91"/>
      <c r="I38" s="92"/>
      <c r="J38" s="92"/>
      <c r="K38" s="93">
        <f t="shared" si="4"/>
        <v>0</v>
      </c>
    </row>
    <row r="39" spans="1:11" ht="25.5" x14ac:dyDescent="0.2">
      <c r="A39" s="89" t="s">
        <v>13</v>
      </c>
      <c r="B39" s="94" t="s">
        <v>7</v>
      </c>
      <c r="C39" s="91"/>
      <c r="D39" s="91"/>
      <c r="E39" s="91"/>
      <c r="F39" s="91"/>
      <c r="G39" s="91"/>
      <c r="H39" s="91"/>
      <c r="I39" s="92"/>
      <c r="J39" s="92"/>
      <c r="K39" s="93">
        <f t="shared" si="4"/>
        <v>0</v>
      </c>
    </row>
    <row r="40" spans="1:11" ht="25.5" x14ac:dyDescent="0.2">
      <c r="A40" s="89" t="s">
        <v>14</v>
      </c>
      <c r="B40" s="94" t="s">
        <v>20</v>
      </c>
      <c r="C40" s="91"/>
      <c r="D40" s="91"/>
      <c r="E40" s="91"/>
      <c r="F40" s="91"/>
      <c r="G40" s="91"/>
      <c r="H40" s="91"/>
      <c r="I40" s="92"/>
      <c r="J40" s="92"/>
      <c r="K40" s="93">
        <f t="shared" si="4"/>
        <v>0</v>
      </c>
    </row>
    <row r="41" spans="1:11" x14ac:dyDescent="0.2">
      <c r="A41" s="89" t="s">
        <v>15</v>
      </c>
      <c r="B41" s="94">
        <v>62.65</v>
      </c>
      <c r="C41" s="91"/>
      <c r="D41" s="91"/>
      <c r="E41" s="91"/>
      <c r="F41" s="91"/>
      <c r="G41" s="91"/>
      <c r="H41" s="91"/>
      <c r="I41" s="92"/>
      <c r="J41" s="92"/>
      <c r="K41" s="93">
        <f t="shared" si="4"/>
        <v>0</v>
      </c>
    </row>
    <row r="42" spans="1:11" ht="25.5" x14ac:dyDescent="0.2">
      <c r="A42" s="89" t="s">
        <v>16</v>
      </c>
      <c r="B42" s="94">
        <v>68</v>
      </c>
      <c r="C42" s="91"/>
      <c r="D42" s="91"/>
      <c r="E42" s="91"/>
      <c r="F42" s="91"/>
      <c r="G42" s="91"/>
      <c r="H42" s="91"/>
      <c r="I42" s="92"/>
      <c r="J42" s="92"/>
      <c r="K42" s="93">
        <f t="shared" si="4"/>
        <v>0</v>
      </c>
    </row>
    <row r="43" spans="1:11" ht="25.5" x14ac:dyDescent="0.2">
      <c r="A43" s="89" t="s">
        <v>17</v>
      </c>
      <c r="B43" s="94">
        <v>74.75</v>
      </c>
      <c r="C43" s="91"/>
      <c r="D43" s="91"/>
      <c r="E43" s="91"/>
      <c r="F43" s="91"/>
      <c r="G43" s="91"/>
      <c r="H43" s="91"/>
      <c r="I43" s="92"/>
      <c r="J43" s="92"/>
      <c r="K43" s="93">
        <f t="shared" si="4"/>
        <v>0</v>
      </c>
    </row>
    <row r="44" spans="1:11" x14ac:dyDescent="0.2">
      <c r="A44" s="89" t="s">
        <v>18</v>
      </c>
      <c r="B44" s="94">
        <v>77</v>
      </c>
      <c r="C44" s="91"/>
      <c r="D44" s="91"/>
      <c r="E44" s="91"/>
      <c r="F44" s="91"/>
      <c r="G44" s="91"/>
      <c r="H44" s="91"/>
      <c r="I44" s="92"/>
      <c r="J44" s="92"/>
      <c r="K44" s="93">
        <f t="shared" si="4"/>
        <v>0</v>
      </c>
    </row>
    <row r="45" spans="1:11" ht="25.5" x14ac:dyDescent="0.2">
      <c r="A45" s="89" t="s">
        <v>19</v>
      </c>
      <c r="B45" s="94">
        <v>81.819999999999993</v>
      </c>
      <c r="C45" s="91"/>
      <c r="D45" s="91"/>
      <c r="E45" s="91"/>
      <c r="F45" s="91"/>
      <c r="G45" s="91"/>
      <c r="H45" s="91"/>
      <c r="I45" s="92"/>
      <c r="J45" s="92"/>
      <c r="K45" s="93">
        <f t="shared" si="4"/>
        <v>0</v>
      </c>
    </row>
    <row r="46" spans="1:11" x14ac:dyDescent="0.2">
      <c r="A46" s="95" t="s">
        <v>123</v>
      </c>
      <c r="B46" s="96" t="s">
        <v>124</v>
      </c>
      <c r="C46" s="93">
        <f>SUM(C36:C45)</f>
        <v>28</v>
      </c>
      <c r="D46" s="93">
        <f t="shared" ref="D46:J46" si="5">SUM(D36:D45)</f>
        <v>14</v>
      </c>
      <c r="E46" s="93">
        <f t="shared" si="5"/>
        <v>0</v>
      </c>
      <c r="F46" s="93">
        <f t="shared" si="5"/>
        <v>0</v>
      </c>
      <c r="G46" s="93">
        <f t="shared" si="5"/>
        <v>12</v>
      </c>
      <c r="H46" s="93">
        <f t="shared" si="5"/>
        <v>14</v>
      </c>
      <c r="I46" s="93">
        <f t="shared" si="5"/>
        <v>2</v>
      </c>
      <c r="J46" s="93">
        <f t="shared" si="5"/>
        <v>4</v>
      </c>
      <c r="K46" s="93">
        <f>SUM(K36:K45)</f>
        <v>74</v>
      </c>
    </row>
    <row r="47" spans="1:11" x14ac:dyDescent="0.2">
      <c r="A47" s="97" t="s">
        <v>230</v>
      </c>
      <c r="B47" s="98" t="s">
        <v>124</v>
      </c>
      <c r="C47" s="101">
        <v>3</v>
      </c>
      <c r="D47" s="101">
        <v>0</v>
      </c>
      <c r="E47" s="101">
        <v>0</v>
      </c>
      <c r="F47" s="101">
        <v>0</v>
      </c>
      <c r="G47" s="101">
        <v>0</v>
      </c>
      <c r="H47" s="101">
        <v>2</v>
      </c>
      <c r="I47" s="101">
        <v>0</v>
      </c>
      <c r="J47" s="101">
        <v>2</v>
      </c>
      <c r="K47" s="93">
        <f t="shared" ref="K47:K48" si="6">SUM(C47:J47)</f>
        <v>7</v>
      </c>
    </row>
    <row r="48" spans="1:11" ht="25.5" x14ac:dyDescent="0.2">
      <c r="A48" s="97" t="s">
        <v>231</v>
      </c>
      <c r="B48" s="98" t="s">
        <v>124</v>
      </c>
      <c r="C48" s="101">
        <v>0</v>
      </c>
      <c r="D48" s="101">
        <v>1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93">
        <f t="shared" si="6"/>
        <v>1</v>
      </c>
    </row>
    <row r="49" spans="1:11" ht="15" customHeight="1" x14ac:dyDescent="0.2">
      <c r="A49" s="276" t="s">
        <v>204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</row>
    <row r="50" spans="1:11" ht="25.5" x14ac:dyDescent="0.2">
      <c r="A50" s="81" t="s">
        <v>10</v>
      </c>
      <c r="B50" s="88" t="s">
        <v>9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x14ac:dyDescent="0.2">
      <c r="A51" s="89" t="s">
        <v>5</v>
      </c>
      <c r="B51" s="90" t="s">
        <v>8</v>
      </c>
      <c r="C51" s="91"/>
      <c r="D51" s="91"/>
      <c r="E51" s="91"/>
      <c r="F51" s="91"/>
      <c r="G51" s="91"/>
      <c r="H51" s="91"/>
      <c r="I51" s="92"/>
      <c r="J51" s="92"/>
      <c r="K51" s="93">
        <f>SUM(C51:J51)</f>
        <v>0</v>
      </c>
    </row>
    <row r="52" spans="1:11" x14ac:dyDescent="0.2">
      <c r="A52" s="89" t="s">
        <v>11</v>
      </c>
      <c r="B52" s="94" t="s">
        <v>6</v>
      </c>
      <c r="C52" s="91"/>
      <c r="D52" s="91"/>
      <c r="E52" s="91"/>
      <c r="F52" s="91"/>
      <c r="G52" s="91"/>
      <c r="H52" s="91"/>
      <c r="I52" s="92"/>
      <c r="J52" s="92"/>
      <c r="K52" s="93">
        <f t="shared" ref="K52:K60" si="7">SUM(C52:J52)</f>
        <v>0</v>
      </c>
    </row>
    <row r="53" spans="1:11" ht="25.5" x14ac:dyDescent="0.2">
      <c r="A53" s="89" t="s">
        <v>12</v>
      </c>
      <c r="B53" s="94">
        <v>41.43</v>
      </c>
      <c r="C53" s="91"/>
      <c r="D53" s="91"/>
      <c r="E53" s="91"/>
      <c r="F53" s="91"/>
      <c r="G53" s="91"/>
      <c r="H53" s="91"/>
      <c r="I53" s="92"/>
      <c r="J53" s="92"/>
      <c r="K53" s="93">
        <f t="shared" si="7"/>
        <v>0</v>
      </c>
    </row>
    <row r="54" spans="1:11" ht="25.5" x14ac:dyDescent="0.2">
      <c r="A54" s="89" t="s">
        <v>13</v>
      </c>
      <c r="B54" s="94" t="s">
        <v>7</v>
      </c>
      <c r="C54" s="91">
        <v>101</v>
      </c>
      <c r="D54" s="91">
        <v>43</v>
      </c>
      <c r="E54" s="91">
        <v>0</v>
      </c>
      <c r="F54" s="91">
        <v>0</v>
      </c>
      <c r="G54" s="91">
        <v>0</v>
      </c>
      <c r="H54" s="91">
        <v>0</v>
      </c>
      <c r="I54" s="92">
        <v>0</v>
      </c>
      <c r="J54" s="92"/>
      <c r="K54" s="93">
        <f t="shared" si="7"/>
        <v>144</v>
      </c>
    </row>
    <row r="55" spans="1:11" ht="25.5" x14ac:dyDescent="0.2">
      <c r="A55" s="89" t="s">
        <v>14</v>
      </c>
      <c r="B55" s="94" t="s">
        <v>20</v>
      </c>
      <c r="C55" s="91"/>
      <c r="D55" s="91"/>
      <c r="E55" s="91"/>
      <c r="F55" s="91"/>
      <c r="G55" s="91"/>
      <c r="H55" s="91"/>
      <c r="I55" s="92"/>
      <c r="J55" s="92"/>
      <c r="K55" s="93">
        <f t="shared" si="7"/>
        <v>0</v>
      </c>
    </row>
    <row r="56" spans="1:11" x14ac:dyDescent="0.2">
      <c r="A56" s="89" t="s">
        <v>15</v>
      </c>
      <c r="B56" s="94">
        <v>62.65</v>
      </c>
      <c r="C56" s="91"/>
      <c r="D56" s="91"/>
      <c r="E56" s="91"/>
      <c r="F56" s="91"/>
      <c r="G56" s="91"/>
      <c r="H56" s="91"/>
      <c r="I56" s="92"/>
      <c r="J56" s="92"/>
      <c r="K56" s="93">
        <f t="shared" si="7"/>
        <v>0</v>
      </c>
    </row>
    <row r="57" spans="1:11" ht="25.5" x14ac:dyDescent="0.2">
      <c r="A57" s="89" t="s">
        <v>16</v>
      </c>
      <c r="B57" s="94">
        <v>68</v>
      </c>
      <c r="C57" s="91"/>
      <c r="D57" s="91"/>
      <c r="E57" s="91"/>
      <c r="F57" s="91"/>
      <c r="G57" s="91"/>
      <c r="H57" s="91"/>
      <c r="I57" s="92"/>
      <c r="J57" s="92"/>
      <c r="K57" s="93">
        <f t="shared" si="7"/>
        <v>0</v>
      </c>
    </row>
    <row r="58" spans="1:11" ht="25.5" x14ac:dyDescent="0.2">
      <c r="A58" s="89" t="s">
        <v>17</v>
      </c>
      <c r="B58" s="94">
        <v>74.75</v>
      </c>
      <c r="C58" s="91"/>
      <c r="D58" s="91"/>
      <c r="E58" s="91"/>
      <c r="F58" s="91"/>
      <c r="G58" s="91"/>
      <c r="H58" s="91"/>
      <c r="I58" s="92"/>
      <c r="J58" s="92"/>
      <c r="K58" s="93">
        <f t="shared" si="7"/>
        <v>0</v>
      </c>
    </row>
    <row r="59" spans="1:11" x14ac:dyDescent="0.2">
      <c r="A59" s="89" t="s">
        <v>18</v>
      </c>
      <c r="B59" s="94">
        <v>77</v>
      </c>
      <c r="C59" s="91"/>
      <c r="D59" s="91"/>
      <c r="E59" s="91"/>
      <c r="F59" s="91"/>
      <c r="G59" s="91"/>
      <c r="H59" s="91"/>
      <c r="I59" s="92"/>
      <c r="J59" s="92"/>
      <c r="K59" s="93">
        <f t="shared" si="7"/>
        <v>0</v>
      </c>
    </row>
    <row r="60" spans="1:11" ht="25.5" x14ac:dyDescent="0.2">
      <c r="A60" s="89" t="s">
        <v>19</v>
      </c>
      <c r="B60" s="94">
        <v>81.819999999999993</v>
      </c>
      <c r="C60" s="91"/>
      <c r="D60" s="91"/>
      <c r="E60" s="91"/>
      <c r="F60" s="91"/>
      <c r="G60" s="91"/>
      <c r="H60" s="91"/>
      <c r="I60" s="92"/>
      <c r="J60" s="92"/>
      <c r="K60" s="93">
        <f t="shared" si="7"/>
        <v>0</v>
      </c>
    </row>
    <row r="61" spans="1:11" x14ac:dyDescent="0.2">
      <c r="A61" s="95" t="s">
        <v>123</v>
      </c>
      <c r="B61" s="96" t="s">
        <v>124</v>
      </c>
      <c r="C61" s="93">
        <f>SUM(C51:C60)</f>
        <v>101</v>
      </c>
      <c r="D61" s="93">
        <f t="shared" ref="D61:J61" si="8">SUM(D51:D60)</f>
        <v>43</v>
      </c>
      <c r="E61" s="93">
        <f t="shared" si="8"/>
        <v>0</v>
      </c>
      <c r="F61" s="93">
        <f t="shared" si="8"/>
        <v>0</v>
      </c>
      <c r="G61" s="93">
        <f t="shared" si="8"/>
        <v>0</v>
      </c>
      <c r="H61" s="93">
        <f t="shared" si="8"/>
        <v>0</v>
      </c>
      <c r="I61" s="93">
        <f t="shared" si="8"/>
        <v>0</v>
      </c>
      <c r="J61" s="93">
        <f t="shared" si="8"/>
        <v>0</v>
      </c>
      <c r="K61" s="93">
        <f>SUM(K51:K60)</f>
        <v>144</v>
      </c>
    </row>
    <row r="62" spans="1:11" x14ac:dyDescent="0.2">
      <c r="A62" s="97" t="s">
        <v>232</v>
      </c>
      <c r="B62" s="98" t="s">
        <v>124</v>
      </c>
      <c r="C62" s="101">
        <v>97</v>
      </c>
      <c r="D62" s="101">
        <v>41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/>
      <c r="K62" s="93">
        <f t="shared" ref="K62:K63" si="9">SUM(C62:J62)</f>
        <v>138</v>
      </c>
    </row>
    <row r="63" spans="1:11" ht="25.5" x14ac:dyDescent="0.2">
      <c r="A63" s="97" t="s">
        <v>233</v>
      </c>
      <c r="B63" s="98" t="s">
        <v>124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93">
        <f t="shared" si="9"/>
        <v>0</v>
      </c>
    </row>
    <row r="64" spans="1:11" ht="15" customHeight="1" x14ac:dyDescent="0.2">
      <c r="A64" s="276" t="s">
        <v>205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</row>
    <row r="65" spans="1:11" ht="25.5" x14ac:dyDescent="0.2">
      <c r="A65" s="81" t="s">
        <v>10</v>
      </c>
      <c r="B65" s="88" t="s">
        <v>9</v>
      </c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x14ac:dyDescent="0.2">
      <c r="A66" s="89" t="s">
        <v>5</v>
      </c>
      <c r="B66" s="90" t="s">
        <v>8</v>
      </c>
      <c r="C66" s="91">
        <v>28</v>
      </c>
      <c r="D66" s="91">
        <v>28</v>
      </c>
      <c r="E66" s="91">
        <v>0</v>
      </c>
      <c r="F66" s="91">
        <v>0</v>
      </c>
      <c r="G66" s="91">
        <v>32</v>
      </c>
      <c r="H66" s="91">
        <v>41</v>
      </c>
      <c r="I66" s="92">
        <v>0</v>
      </c>
      <c r="J66" s="92">
        <v>0</v>
      </c>
      <c r="K66" s="93">
        <f>SUM(C66:J66)</f>
        <v>129</v>
      </c>
    </row>
    <row r="67" spans="1:11" x14ac:dyDescent="0.2">
      <c r="A67" s="89" t="s">
        <v>11</v>
      </c>
      <c r="B67" s="94" t="s">
        <v>6</v>
      </c>
      <c r="C67" s="91">
        <v>0</v>
      </c>
      <c r="D67" s="91">
        <v>5</v>
      </c>
      <c r="E67" s="91">
        <v>0</v>
      </c>
      <c r="F67" s="91">
        <v>0</v>
      </c>
      <c r="G67" s="91">
        <v>0</v>
      </c>
      <c r="H67" s="91">
        <v>0</v>
      </c>
      <c r="I67" s="92">
        <v>0</v>
      </c>
      <c r="J67" s="92">
        <v>0</v>
      </c>
      <c r="K67" s="93">
        <f t="shared" ref="K67:K75" si="10">SUM(C67:J67)</f>
        <v>5</v>
      </c>
    </row>
    <row r="68" spans="1:11" ht="25.5" x14ac:dyDescent="0.2">
      <c r="A68" s="89" t="s">
        <v>12</v>
      </c>
      <c r="B68" s="94">
        <v>41.43</v>
      </c>
      <c r="C68" s="91"/>
      <c r="D68" s="91"/>
      <c r="E68" s="91"/>
      <c r="F68" s="91"/>
      <c r="G68" s="91"/>
      <c r="H68" s="91"/>
      <c r="I68" s="92"/>
      <c r="J68" s="92"/>
      <c r="K68" s="93">
        <f t="shared" si="10"/>
        <v>0</v>
      </c>
    </row>
    <row r="69" spans="1:11" ht="25.5" x14ac:dyDescent="0.2">
      <c r="A69" s="89" t="s">
        <v>13</v>
      </c>
      <c r="B69" s="94" t="s">
        <v>7</v>
      </c>
      <c r="C69" s="91"/>
      <c r="D69" s="91"/>
      <c r="E69" s="91"/>
      <c r="F69" s="91"/>
      <c r="G69" s="91"/>
      <c r="H69" s="91"/>
      <c r="I69" s="92"/>
      <c r="J69" s="92"/>
      <c r="K69" s="93">
        <f t="shared" si="10"/>
        <v>0</v>
      </c>
    </row>
    <row r="70" spans="1:11" ht="25.5" x14ac:dyDescent="0.2">
      <c r="A70" s="89" t="s">
        <v>14</v>
      </c>
      <c r="B70" s="94" t="s">
        <v>20</v>
      </c>
      <c r="C70" s="91"/>
      <c r="D70" s="91"/>
      <c r="E70" s="91"/>
      <c r="F70" s="91"/>
      <c r="G70" s="91"/>
      <c r="H70" s="91"/>
      <c r="I70" s="92"/>
      <c r="J70" s="92"/>
      <c r="K70" s="93">
        <f t="shared" si="10"/>
        <v>0</v>
      </c>
    </row>
    <row r="71" spans="1:11" x14ac:dyDescent="0.2">
      <c r="A71" s="89" t="s">
        <v>15</v>
      </c>
      <c r="B71" s="94">
        <v>62.65</v>
      </c>
      <c r="C71" s="91"/>
      <c r="D71" s="91"/>
      <c r="E71" s="91"/>
      <c r="F71" s="91"/>
      <c r="G71" s="91"/>
      <c r="H71" s="91"/>
      <c r="I71" s="92"/>
      <c r="J71" s="92"/>
      <c r="K71" s="93">
        <f t="shared" si="10"/>
        <v>0</v>
      </c>
    </row>
    <row r="72" spans="1:11" ht="25.5" x14ac:dyDescent="0.2">
      <c r="A72" s="89" t="s">
        <v>16</v>
      </c>
      <c r="B72" s="94">
        <v>68</v>
      </c>
      <c r="C72" s="91"/>
      <c r="D72" s="91"/>
      <c r="E72" s="91"/>
      <c r="F72" s="91"/>
      <c r="G72" s="91"/>
      <c r="H72" s="91"/>
      <c r="I72" s="92"/>
      <c r="J72" s="92"/>
      <c r="K72" s="93">
        <f t="shared" si="10"/>
        <v>0</v>
      </c>
    </row>
    <row r="73" spans="1:11" ht="25.5" x14ac:dyDescent="0.2">
      <c r="A73" s="89" t="s">
        <v>17</v>
      </c>
      <c r="B73" s="94">
        <v>74.75</v>
      </c>
      <c r="C73" s="91"/>
      <c r="D73" s="91"/>
      <c r="E73" s="91"/>
      <c r="F73" s="91"/>
      <c r="G73" s="91"/>
      <c r="H73" s="91"/>
      <c r="I73" s="92"/>
      <c r="J73" s="92"/>
      <c r="K73" s="93">
        <f t="shared" si="10"/>
        <v>0</v>
      </c>
    </row>
    <row r="74" spans="1:11" x14ac:dyDescent="0.2">
      <c r="A74" s="89" t="s">
        <v>18</v>
      </c>
      <c r="B74" s="94">
        <v>77</v>
      </c>
      <c r="C74" s="91"/>
      <c r="D74" s="91"/>
      <c r="E74" s="91"/>
      <c r="F74" s="91"/>
      <c r="G74" s="91"/>
      <c r="H74" s="91"/>
      <c r="I74" s="92"/>
      <c r="J74" s="92"/>
      <c r="K74" s="93">
        <f t="shared" si="10"/>
        <v>0</v>
      </c>
    </row>
    <row r="75" spans="1:11" ht="25.5" x14ac:dyDescent="0.2">
      <c r="A75" s="89" t="s">
        <v>19</v>
      </c>
      <c r="B75" s="94">
        <v>81.819999999999993</v>
      </c>
      <c r="C75" s="91"/>
      <c r="D75" s="91"/>
      <c r="E75" s="91"/>
      <c r="F75" s="91"/>
      <c r="G75" s="91"/>
      <c r="H75" s="91"/>
      <c r="I75" s="92"/>
      <c r="J75" s="92"/>
      <c r="K75" s="93">
        <f t="shared" si="10"/>
        <v>0</v>
      </c>
    </row>
    <row r="76" spans="1:11" x14ac:dyDescent="0.2">
      <c r="A76" s="95" t="s">
        <v>123</v>
      </c>
      <c r="B76" s="96" t="s">
        <v>124</v>
      </c>
      <c r="C76" s="93">
        <f>SUM(C66:C75)</f>
        <v>28</v>
      </c>
      <c r="D76" s="93">
        <f t="shared" ref="D76:J76" si="11">SUM(D66:D75)</f>
        <v>33</v>
      </c>
      <c r="E76" s="93">
        <f t="shared" si="11"/>
        <v>0</v>
      </c>
      <c r="F76" s="93">
        <f t="shared" si="11"/>
        <v>0</v>
      </c>
      <c r="G76" s="93">
        <f t="shared" si="11"/>
        <v>32</v>
      </c>
      <c r="H76" s="93">
        <f t="shared" si="11"/>
        <v>41</v>
      </c>
      <c r="I76" s="93">
        <f t="shared" si="11"/>
        <v>0</v>
      </c>
      <c r="J76" s="93">
        <f t="shared" si="11"/>
        <v>0</v>
      </c>
      <c r="K76" s="93">
        <f>SUM(K66:K75)</f>
        <v>134</v>
      </c>
    </row>
    <row r="77" spans="1:11" x14ac:dyDescent="0.2">
      <c r="A77" s="97" t="s">
        <v>234</v>
      </c>
      <c r="B77" s="98" t="s">
        <v>124</v>
      </c>
      <c r="C77" s="101">
        <v>19</v>
      </c>
      <c r="D77" s="101">
        <v>20</v>
      </c>
      <c r="E77" s="101">
        <v>0</v>
      </c>
      <c r="F77" s="101">
        <v>0</v>
      </c>
      <c r="G77" s="101">
        <v>21</v>
      </c>
      <c r="H77" s="101">
        <v>29</v>
      </c>
      <c r="I77" s="101">
        <v>0</v>
      </c>
      <c r="J77" s="101">
        <v>0</v>
      </c>
      <c r="K77" s="93">
        <f t="shared" ref="K77:K78" si="12">SUM(C77:J77)</f>
        <v>89</v>
      </c>
    </row>
    <row r="78" spans="1:11" ht="25.5" x14ac:dyDescent="0.2">
      <c r="A78" s="97" t="s">
        <v>235</v>
      </c>
      <c r="B78" s="98" t="s">
        <v>124</v>
      </c>
      <c r="C78" s="101">
        <v>1</v>
      </c>
      <c r="D78" s="101">
        <v>0</v>
      </c>
      <c r="E78" s="101">
        <v>0</v>
      </c>
      <c r="F78" s="101">
        <v>0</v>
      </c>
      <c r="G78" s="101">
        <v>0</v>
      </c>
      <c r="H78" s="101">
        <v>1</v>
      </c>
      <c r="I78" s="101">
        <v>0</v>
      </c>
      <c r="J78" s="101">
        <v>0</v>
      </c>
      <c r="K78" s="93">
        <f t="shared" si="12"/>
        <v>2</v>
      </c>
    </row>
    <row r="79" spans="1:11" ht="15" customHeight="1" x14ac:dyDescent="0.2">
      <c r="A79" s="276" t="s">
        <v>206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</row>
    <row r="80" spans="1:11" ht="25.5" x14ac:dyDescent="0.2">
      <c r="A80" s="81" t="s">
        <v>10</v>
      </c>
      <c r="B80" s="88" t="s">
        <v>9</v>
      </c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x14ac:dyDescent="0.2">
      <c r="A81" s="89" t="s">
        <v>5</v>
      </c>
      <c r="B81" s="90" t="s">
        <v>8</v>
      </c>
      <c r="C81" s="91"/>
      <c r="D81" s="91"/>
      <c r="E81" s="91"/>
      <c r="F81" s="91"/>
      <c r="G81" s="91"/>
      <c r="H81" s="91"/>
      <c r="I81" s="92"/>
      <c r="J81" s="92"/>
      <c r="K81" s="93">
        <f>SUM(C81:J81)</f>
        <v>0</v>
      </c>
    </row>
    <row r="82" spans="1:11" x14ac:dyDescent="0.2">
      <c r="A82" s="89" t="s">
        <v>11</v>
      </c>
      <c r="B82" s="94" t="s">
        <v>6</v>
      </c>
      <c r="C82" s="91"/>
      <c r="D82" s="91"/>
      <c r="E82" s="91"/>
      <c r="F82" s="91"/>
      <c r="G82" s="91"/>
      <c r="H82" s="91"/>
      <c r="I82" s="92"/>
      <c r="J82" s="92"/>
      <c r="K82" s="93">
        <f t="shared" ref="K82:K90" si="13">SUM(C82:J82)</f>
        <v>0</v>
      </c>
    </row>
    <row r="83" spans="1:11" ht="25.5" x14ac:dyDescent="0.2">
      <c r="A83" s="89" t="s">
        <v>12</v>
      </c>
      <c r="B83" s="94">
        <v>41.43</v>
      </c>
      <c r="C83" s="91"/>
      <c r="D83" s="91"/>
      <c r="E83" s="91"/>
      <c r="F83" s="91"/>
      <c r="G83" s="91"/>
      <c r="H83" s="91"/>
      <c r="I83" s="92"/>
      <c r="J83" s="92"/>
      <c r="K83" s="93">
        <f t="shared" si="13"/>
        <v>0</v>
      </c>
    </row>
    <row r="84" spans="1:11" ht="25.5" x14ac:dyDescent="0.2">
      <c r="A84" s="89" t="s">
        <v>13</v>
      </c>
      <c r="B84" s="94" t="s">
        <v>7</v>
      </c>
      <c r="C84" s="91"/>
      <c r="D84" s="91"/>
      <c r="E84" s="91"/>
      <c r="F84" s="91"/>
      <c r="G84" s="91"/>
      <c r="H84" s="91"/>
      <c r="I84" s="92"/>
      <c r="J84" s="92"/>
      <c r="K84" s="93">
        <f t="shared" si="13"/>
        <v>0</v>
      </c>
    </row>
    <row r="85" spans="1:11" ht="25.5" x14ac:dyDescent="0.2">
      <c r="A85" s="89" t="s">
        <v>14</v>
      </c>
      <c r="B85" s="94" t="s">
        <v>20</v>
      </c>
      <c r="C85" s="91">
        <v>73</v>
      </c>
      <c r="D85" s="91">
        <v>15</v>
      </c>
      <c r="E85" s="91">
        <v>0</v>
      </c>
      <c r="F85" s="91">
        <v>0</v>
      </c>
      <c r="G85" s="91">
        <v>49</v>
      </c>
      <c r="H85" s="91">
        <v>0</v>
      </c>
      <c r="I85" s="92">
        <v>1</v>
      </c>
      <c r="J85" s="92">
        <v>0</v>
      </c>
      <c r="K85" s="93">
        <f t="shared" si="13"/>
        <v>138</v>
      </c>
    </row>
    <row r="86" spans="1:11" x14ac:dyDescent="0.2">
      <c r="A86" s="89" t="s">
        <v>15</v>
      </c>
      <c r="B86" s="94">
        <v>62.65</v>
      </c>
      <c r="C86" s="91"/>
      <c r="D86" s="91"/>
      <c r="E86" s="91"/>
      <c r="F86" s="91"/>
      <c r="G86" s="91"/>
      <c r="H86" s="91"/>
      <c r="I86" s="92"/>
      <c r="J86" s="92"/>
      <c r="K86" s="93">
        <f t="shared" si="13"/>
        <v>0</v>
      </c>
    </row>
    <row r="87" spans="1:11" ht="25.5" x14ac:dyDescent="0.2">
      <c r="A87" s="89" t="s">
        <v>16</v>
      </c>
      <c r="B87" s="94">
        <v>68</v>
      </c>
      <c r="C87" s="91"/>
      <c r="D87" s="91"/>
      <c r="E87" s="91"/>
      <c r="F87" s="91"/>
      <c r="G87" s="91"/>
      <c r="H87" s="91"/>
      <c r="I87" s="92"/>
      <c r="J87" s="92"/>
      <c r="K87" s="93">
        <f t="shared" si="13"/>
        <v>0</v>
      </c>
    </row>
    <row r="88" spans="1:11" ht="25.5" x14ac:dyDescent="0.2">
      <c r="A88" s="89" t="s">
        <v>17</v>
      </c>
      <c r="B88" s="94">
        <v>74.75</v>
      </c>
      <c r="C88" s="91">
        <v>0</v>
      </c>
      <c r="D88" s="91">
        <v>0</v>
      </c>
      <c r="E88" s="91">
        <v>0</v>
      </c>
      <c r="F88" s="91">
        <v>0</v>
      </c>
      <c r="G88" s="91">
        <v>2</v>
      </c>
      <c r="H88" s="91">
        <v>3</v>
      </c>
      <c r="I88" s="92">
        <v>0</v>
      </c>
      <c r="J88" s="92">
        <v>0</v>
      </c>
      <c r="K88" s="93">
        <f t="shared" si="13"/>
        <v>5</v>
      </c>
    </row>
    <row r="89" spans="1:11" x14ac:dyDescent="0.2">
      <c r="A89" s="89" t="s">
        <v>18</v>
      </c>
      <c r="B89" s="94">
        <v>77</v>
      </c>
      <c r="C89" s="91"/>
      <c r="D89" s="91"/>
      <c r="E89" s="91"/>
      <c r="F89" s="91"/>
      <c r="G89" s="91"/>
      <c r="H89" s="91"/>
      <c r="I89" s="92"/>
      <c r="J89" s="92"/>
      <c r="K89" s="93">
        <f t="shared" si="13"/>
        <v>0</v>
      </c>
    </row>
    <row r="90" spans="1:11" ht="25.5" x14ac:dyDescent="0.2">
      <c r="A90" s="89" t="s">
        <v>19</v>
      </c>
      <c r="B90" s="94">
        <v>81.819999999999993</v>
      </c>
      <c r="C90" s="91"/>
      <c r="D90" s="91"/>
      <c r="E90" s="91"/>
      <c r="F90" s="91"/>
      <c r="G90" s="91"/>
      <c r="H90" s="91"/>
      <c r="I90" s="92"/>
      <c r="J90" s="92"/>
      <c r="K90" s="93">
        <f t="shared" si="13"/>
        <v>0</v>
      </c>
    </row>
    <row r="91" spans="1:11" x14ac:dyDescent="0.2">
      <c r="A91" s="95" t="s">
        <v>123</v>
      </c>
      <c r="B91" s="96" t="s">
        <v>124</v>
      </c>
      <c r="C91" s="93">
        <f>SUM(C81:C90)</f>
        <v>73</v>
      </c>
      <c r="D91" s="93">
        <f t="shared" ref="D91:J91" si="14">SUM(D81:D90)</f>
        <v>15</v>
      </c>
      <c r="E91" s="93">
        <f t="shared" si="14"/>
        <v>0</v>
      </c>
      <c r="F91" s="93">
        <f t="shared" si="14"/>
        <v>0</v>
      </c>
      <c r="G91" s="93">
        <f t="shared" si="14"/>
        <v>51</v>
      </c>
      <c r="H91" s="93">
        <f t="shared" si="14"/>
        <v>3</v>
      </c>
      <c r="I91" s="93">
        <f t="shared" si="14"/>
        <v>1</v>
      </c>
      <c r="J91" s="93">
        <f t="shared" si="14"/>
        <v>0</v>
      </c>
      <c r="K91" s="93">
        <f>SUM(K81:K90)</f>
        <v>143</v>
      </c>
    </row>
    <row r="92" spans="1:11" x14ac:dyDescent="0.2">
      <c r="A92" s="97" t="s">
        <v>236</v>
      </c>
      <c r="B92" s="98" t="s">
        <v>124</v>
      </c>
      <c r="C92" s="101">
        <v>42</v>
      </c>
      <c r="D92" s="101">
        <v>9</v>
      </c>
      <c r="E92" s="101">
        <v>0</v>
      </c>
      <c r="F92" s="101">
        <v>0</v>
      </c>
      <c r="G92" s="101">
        <v>38</v>
      </c>
      <c r="H92" s="101">
        <v>2</v>
      </c>
      <c r="I92" s="101">
        <v>1</v>
      </c>
      <c r="J92" s="101">
        <v>0</v>
      </c>
      <c r="K92" s="93">
        <f t="shared" ref="K92:K93" si="15">SUM(C92:J92)</f>
        <v>92</v>
      </c>
    </row>
    <row r="93" spans="1:11" ht="25.5" x14ac:dyDescent="0.2">
      <c r="A93" s="97" t="s">
        <v>237</v>
      </c>
      <c r="B93" s="98" t="s">
        <v>124</v>
      </c>
      <c r="C93" s="101">
        <v>4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93">
        <f t="shared" si="15"/>
        <v>4</v>
      </c>
    </row>
    <row r="94" spans="1:11" ht="15" customHeight="1" x14ac:dyDescent="0.2">
      <c r="A94" s="276" t="s">
        <v>207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</row>
    <row r="95" spans="1:11" ht="25.5" x14ac:dyDescent="0.2">
      <c r="A95" s="81" t="s">
        <v>10</v>
      </c>
      <c r="B95" s="88" t="s">
        <v>9</v>
      </c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 x14ac:dyDescent="0.2">
      <c r="A96" s="89" t="s">
        <v>5</v>
      </c>
      <c r="B96" s="90" t="s">
        <v>8</v>
      </c>
      <c r="C96" s="91"/>
      <c r="D96" s="91"/>
      <c r="E96" s="91"/>
      <c r="F96" s="91"/>
      <c r="G96" s="91"/>
      <c r="H96" s="91"/>
      <c r="I96" s="92"/>
      <c r="J96" s="92"/>
      <c r="K96" s="93">
        <f>SUM(C96:J96)</f>
        <v>0</v>
      </c>
    </row>
    <row r="97" spans="1:11" x14ac:dyDescent="0.2">
      <c r="A97" s="89" t="s">
        <v>11</v>
      </c>
      <c r="B97" s="94" t="s">
        <v>6</v>
      </c>
      <c r="C97" s="91"/>
      <c r="D97" s="91"/>
      <c r="E97" s="91"/>
      <c r="F97" s="91"/>
      <c r="G97" s="91"/>
      <c r="H97" s="91"/>
      <c r="I97" s="92"/>
      <c r="J97" s="92"/>
      <c r="K97" s="93">
        <f t="shared" ref="K97:K105" si="16">SUM(C97:J97)</f>
        <v>0</v>
      </c>
    </row>
    <row r="98" spans="1:11" ht="25.5" x14ac:dyDescent="0.2">
      <c r="A98" s="89" t="s">
        <v>12</v>
      </c>
      <c r="B98" s="94">
        <v>41.43</v>
      </c>
      <c r="C98" s="91"/>
      <c r="D98" s="91"/>
      <c r="E98" s="91"/>
      <c r="F98" s="91"/>
      <c r="G98" s="91"/>
      <c r="H98" s="91"/>
      <c r="I98" s="92"/>
      <c r="J98" s="92"/>
      <c r="K98" s="93">
        <f t="shared" si="16"/>
        <v>0</v>
      </c>
    </row>
    <row r="99" spans="1:11" ht="25.5" x14ac:dyDescent="0.2">
      <c r="A99" s="89" t="s">
        <v>13</v>
      </c>
      <c r="B99" s="94" t="s">
        <v>7</v>
      </c>
      <c r="C99" s="91"/>
      <c r="D99" s="91"/>
      <c r="E99" s="91"/>
      <c r="F99" s="91"/>
      <c r="G99" s="91"/>
      <c r="H99" s="91"/>
      <c r="I99" s="92"/>
      <c r="J99" s="92"/>
      <c r="K99" s="93">
        <f t="shared" si="16"/>
        <v>0</v>
      </c>
    </row>
    <row r="100" spans="1:11" ht="25.5" x14ac:dyDescent="0.2">
      <c r="A100" s="89" t="s">
        <v>14</v>
      </c>
      <c r="B100" s="94" t="s">
        <v>20</v>
      </c>
      <c r="C100" s="91">
        <v>36</v>
      </c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2">
        <v>0</v>
      </c>
      <c r="J100" s="92">
        <v>0</v>
      </c>
      <c r="K100" s="93">
        <f t="shared" si="16"/>
        <v>36</v>
      </c>
    </row>
    <row r="101" spans="1:11" x14ac:dyDescent="0.2">
      <c r="A101" s="89" t="s">
        <v>15</v>
      </c>
      <c r="B101" s="94">
        <v>62.65</v>
      </c>
      <c r="C101" s="91"/>
      <c r="D101" s="91"/>
      <c r="E101" s="91"/>
      <c r="F101" s="91"/>
      <c r="G101" s="91"/>
      <c r="H101" s="91"/>
      <c r="I101" s="92"/>
      <c r="J101" s="92"/>
      <c r="K101" s="93">
        <f t="shared" si="16"/>
        <v>0</v>
      </c>
    </row>
    <row r="102" spans="1:11" ht="25.5" x14ac:dyDescent="0.2">
      <c r="A102" s="89" t="s">
        <v>16</v>
      </c>
      <c r="B102" s="94">
        <v>68</v>
      </c>
      <c r="C102" s="91"/>
      <c r="D102" s="91"/>
      <c r="E102" s="91"/>
      <c r="F102" s="91"/>
      <c r="G102" s="91"/>
      <c r="H102" s="91"/>
      <c r="I102" s="92"/>
      <c r="J102" s="92"/>
      <c r="K102" s="93">
        <f t="shared" si="16"/>
        <v>0</v>
      </c>
    </row>
    <row r="103" spans="1:11" ht="25.5" x14ac:dyDescent="0.2">
      <c r="A103" s="89" t="s">
        <v>17</v>
      </c>
      <c r="B103" s="94">
        <v>74.75</v>
      </c>
      <c r="C103" s="91">
        <v>233</v>
      </c>
      <c r="D103" s="91">
        <v>143</v>
      </c>
      <c r="E103" s="91">
        <v>55</v>
      </c>
      <c r="F103" s="91">
        <v>27</v>
      </c>
      <c r="G103" s="91">
        <v>148</v>
      </c>
      <c r="H103" s="91">
        <v>0</v>
      </c>
      <c r="I103" s="92">
        <v>3</v>
      </c>
      <c r="J103" s="92">
        <v>1</v>
      </c>
      <c r="K103" s="93">
        <f t="shared" si="16"/>
        <v>610</v>
      </c>
    </row>
    <row r="104" spans="1:11" x14ac:dyDescent="0.2">
      <c r="A104" s="89" t="s">
        <v>18</v>
      </c>
      <c r="B104" s="94">
        <v>77</v>
      </c>
      <c r="C104" s="91"/>
      <c r="D104" s="91"/>
      <c r="E104" s="91"/>
      <c r="F104" s="91"/>
      <c r="G104" s="91"/>
      <c r="H104" s="91"/>
      <c r="I104" s="92"/>
      <c r="J104" s="92"/>
      <c r="K104" s="93">
        <f t="shared" si="16"/>
        <v>0</v>
      </c>
    </row>
    <row r="105" spans="1:11" ht="25.5" x14ac:dyDescent="0.2">
      <c r="A105" s="89" t="s">
        <v>19</v>
      </c>
      <c r="B105" s="94">
        <v>81.819999999999993</v>
      </c>
      <c r="C105" s="91"/>
      <c r="D105" s="91"/>
      <c r="E105" s="91"/>
      <c r="F105" s="91"/>
      <c r="G105" s="91"/>
      <c r="H105" s="91"/>
      <c r="I105" s="92"/>
      <c r="J105" s="92"/>
      <c r="K105" s="93">
        <f t="shared" si="16"/>
        <v>0</v>
      </c>
    </row>
    <row r="106" spans="1:11" x14ac:dyDescent="0.2">
      <c r="A106" s="95" t="s">
        <v>123</v>
      </c>
      <c r="B106" s="96" t="s">
        <v>124</v>
      </c>
      <c r="C106" s="93">
        <f>SUM(C96:C105)</f>
        <v>269</v>
      </c>
      <c r="D106" s="93">
        <f t="shared" ref="D106:J106" si="17">SUM(D96:D105)</f>
        <v>143</v>
      </c>
      <c r="E106" s="93">
        <f t="shared" si="17"/>
        <v>55</v>
      </c>
      <c r="F106" s="93">
        <f t="shared" si="17"/>
        <v>27</v>
      </c>
      <c r="G106" s="93">
        <f t="shared" si="17"/>
        <v>148</v>
      </c>
      <c r="H106" s="93">
        <f t="shared" si="17"/>
        <v>0</v>
      </c>
      <c r="I106" s="93">
        <f t="shared" si="17"/>
        <v>3</v>
      </c>
      <c r="J106" s="93">
        <f t="shared" si="17"/>
        <v>1</v>
      </c>
      <c r="K106" s="93">
        <f>SUM(K96:K105)</f>
        <v>646</v>
      </c>
    </row>
    <row r="107" spans="1:11" x14ac:dyDescent="0.2">
      <c r="A107" s="97" t="s">
        <v>238</v>
      </c>
      <c r="B107" s="98" t="s">
        <v>124</v>
      </c>
      <c r="C107" s="101">
        <v>206</v>
      </c>
      <c r="D107" s="101">
        <v>121</v>
      </c>
      <c r="E107" s="101">
        <v>52</v>
      </c>
      <c r="F107" s="101">
        <v>24</v>
      </c>
      <c r="G107" s="101">
        <v>117</v>
      </c>
      <c r="H107" s="101">
        <v>0</v>
      </c>
      <c r="I107" s="101">
        <v>1</v>
      </c>
      <c r="J107" s="101">
        <v>0</v>
      </c>
      <c r="K107" s="93">
        <f t="shared" ref="K107:K108" si="18">SUM(C107:J107)</f>
        <v>521</v>
      </c>
    </row>
    <row r="108" spans="1:11" ht="25.5" x14ac:dyDescent="0.2">
      <c r="A108" s="97" t="s">
        <v>239</v>
      </c>
      <c r="B108" s="98" t="s">
        <v>124</v>
      </c>
      <c r="C108" s="101">
        <v>4</v>
      </c>
      <c r="D108" s="101">
        <v>1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93">
        <f t="shared" si="18"/>
        <v>5</v>
      </c>
    </row>
    <row r="109" spans="1:11" ht="15" customHeight="1" x14ac:dyDescent="0.2">
      <c r="A109" s="276" t="s">
        <v>208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</row>
    <row r="110" spans="1:11" ht="25.5" x14ac:dyDescent="0.2">
      <c r="A110" s="81" t="s">
        <v>10</v>
      </c>
      <c r="B110" s="88" t="s">
        <v>9</v>
      </c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1:11" x14ac:dyDescent="0.2">
      <c r="A111" s="89" t="s">
        <v>5</v>
      </c>
      <c r="B111" s="90" t="s">
        <v>8</v>
      </c>
      <c r="C111" s="91">
        <v>64</v>
      </c>
      <c r="D111" s="91">
        <v>6</v>
      </c>
      <c r="E111" s="91">
        <v>0</v>
      </c>
      <c r="F111" s="91">
        <v>0</v>
      </c>
      <c r="G111" s="91">
        <v>28</v>
      </c>
      <c r="H111" s="91">
        <v>0</v>
      </c>
      <c r="I111" s="92">
        <v>1</v>
      </c>
      <c r="J111" s="92">
        <v>0</v>
      </c>
      <c r="K111" s="93">
        <f>SUM(C111:J111)</f>
        <v>99</v>
      </c>
    </row>
    <row r="112" spans="1:11" x14ac:dyDescent="0.2">
      <c r="A112" s="89" t="s">
        <v>11</v>
      </c>
      <c r="B112" s="94" t="s">
        <v>6</v>
      </c>
      <c r="C112" s="91">
        <v>0</v>
      </c>
      <c r="D112" s="91">
        <v>0</v>
      </c>
      <c r="E112" s="91">
        <v>0</v>
      </c>
      <c r="F112" s="91">
        <v>0</v>
      </c>
      <c r="G112" s="91">
        <v>2</v>
      </c>
      <c r="H112" s="91">
        <v>0</v>
      </c>
      <c r="I112" s="92">
        <v>0</v>
      </c>
      <c r="J112" s="92">
        <v>0</v>
      </c>
      <c r="K112" s="93">
        <f t="shared" ref="K112:K120" si="19">SUM(C112:J112)</f>
        <v>2</v>
      </c>
    </row>
    <row r="113" spans="1:11" ht="25.5" x14ac:dyDescent="0.2">
      <c r="A113" s="89" t="s">
        <v>12</v>
      </c>
      <c r="B113" s="94">
        <v>41.43</v>
      </c>
      <c r="C113" s="91"/>
      <c r="D113" s="91"/>
      <c r="E113" s="91"/>
      <c r="F113" s="91"/>
      <c r="G113" s="91"/>
      <c r="H113" s="91"/>
      <c r="I113" s="92"/>
      <c r="J113" s="92"/>
      <c r="K113" s="93">
        <f t="shared" si="19"/>
        <v>0</v>
      </c>
    </row>
    <row r="114" spans="1:11" ht="25.5" x14ac:dyDescent="0.2">
      <c r="A114" s="89" t="s">
        <v>13</v>
      </c>
      <c r="B114" s="94" t="s">
        <v>7</v>
      </c>
      <c r="C114" s="91"/>
      <c r="D114" s="91"/>
      <c r="E114" s="91"/>
      <c r="F114" s="91"/>
      <c r="G114" s="91"/>
      <c r="H114" s="91"/>
      <c r="I114" s="92"/>
      <c r="J114" s="92"/>
      <c r="K114" s="93">
        <f t="shared" si="19"/>
        <v>0</v>
      </c>
    </row>
    <row r="115" spans="1:11" ht="25.5" x14ac:dyDescent="0.2">
      <c r="A115" s="89" t="s">
        <v>14</v>
      </c>
      <c r="B115" s="94" t="s">
        <v>20</v>
      </c>
      <c r="C115" s="91"/>
      <c r="D115" s="91"/>
      <c r="E115" s="91"/>
      <c r="F115" s="91"/>
      <c r="G115" s="91"/>
      <c r="H115" s="91"/>
      <c r="I115" s="92"/>
      <c r="J115" s="92"/>
      <c r="K115" s="93">
        <f t="shared" si="19"/>
        <v>0</v>
      </c>
    </row>
    <row r="116" spans="1:11" x14ac:dyDescent="0.2">
      <c r="A116" s="89" t="s">
        <v>15</v>
      </c>
      <c r="B116" s="94">
        <v>62.65</v>
      </c>
      <c r="C116" s="91"/>
      <c r="D116" s="91"/>
      <c r="E116" s="91"/>
      <c r="F116" s="91"/>
      <c r="G116" s="91"/>
      <c r="H116" s="91"/>
      <c r="I116" s="92"/>
      <c r="J116" s="92"/>
      <c r="K116" s="93">
        <f t="shared" si="19"/>
        <v>0</v>
      </c>
    </row>
    <row r="117" spans="1:11" ht="25.5" x14ac:dyDescent="0.2">
      <c r="A117" s="89" t="s">
        <v>16</v>
      </c>
      <c r="B117" s="94">
        <v>68</v>
      </c>
      <c r="C117" s="91"/>
      <c r="D117" s="91"/>
      <c r="E117" s="91"/>
      <c r="F117" s="91"/>
      <c r="G117" s="91"/>
      <c r="H117" s="91"/>
      <c r="I117" s="92"/>
      <c r="J117" s="92"/>
      <c r="K117" s="93">
        <f t="shared" si="19"/>
        <v>0</v>
      </c>
    </row>
    <row r="118" spans="1:11" ht="25.5" x14ac:dyDescent="0.2">
      <c r="A118" s="89" t="s">
        <v>17</v>
      </c>
      <c r="B118" s="94">
        <v>74.75</v>
      </c>
      <c r="C118" s="91"/>
      <c r="D118" s="91"/>
      <c r="E118" s="91"/>
      <c r="F118" s="91"/>
      <c r="G118" s="91"/>
      <c r="H118" s="91"/>
      <c r="I118" s="92"/>
      <c r="J118" s="92"/>
      <c r="K118" s="93">
        <f t="shared" si="19"/>
        <v>0</v>
      </c>
    </row>
    <row r="119" spans="1:11" x14ac:dyDescent="0.2">
      <c r="A119" s="89" t="s">
        <v>18</v>
      </c>
      <c r="B119" s="94">
        <v>77</v>
      </c>
      <c r="C119" s="91"/>
      <c r="D119" s="91"/>
      <c r="E119" s="91"/>
      <c r="F119" s="91"/>
      <c r="G119" s="91"/>
      <c r="H119" s="91"/>
      <c r="I119" s="92"/>
      <c r="J119" s="92"/>
      <c r="K119" s="93">
        <f t="shared" si="19"/>
        <v>0</v>
      </c>
    </row>
    <row r="120" spans="1:11" ht="25.5" x14ac:dyDescent="0.2">
      <c r="A120" s="89" t="s">
        <v>19</v>
      </c>
      <c r="B120" s="94">
        <v>81.819999999999993</v>
      </c>
      <c r="C120" s="91"/>
      <c r="D120" s="91"/>
      <c r="E120" s="91"/>
      <c r="F120" s="91"/>
      <c r="G120" s="91"/>
      <c r="H120" s="91"/>
      <c r="I120" s="92"/>
      <c r="J120" s="92"/>
      <c r="K120" s="93">
        <f t="shared" si="19"/>
        <v>0</v>
      </c>
    </row>
    <row r="121" spans="1:11" x14ac:dyDescent="0.2">
      <c r="A121" s="95" t="s">
        <v>123</v>
      </c>
      <c r="B121" s="96" t="s">
        <v>124</v>
      </c>
      <c r="C121" s="93">
        <f>SUM(C111:C120)</f>
        <v>64</v>
      </c>
      <c r="D121" s="93">
        <f t="shared" ref="D121:J121" si="20">SUM(D111:D120)</f>
        <v>6</v>
      </c>
      <c r="E121" s="93">
        <f t="shared" si="20"/>
        <v>0</v>
      </c>
      <c r="F121" s="93">
        <f t="shared" si="20"/>
        <v>0</v>
      </c>
      <c r="G121" s="93">
        <f t="shared" si="20"/>
        <v>30</v>
      </c>
      <c r="H121" s="93">
        <f t="shared" si="20"/>
        <v>0</v>
      </c>
      <c r="I121" s="93">
        <f t="shared" si="20"/>
        <v>1</v>
      </c>
      <c r="J121" s="93">
        <f t="shared" si="20"/>
        <v>0</v>
      </c>
      <c r="K121" s="93">
        <f>SUM(K111:K120)</f>
        <v>101</v>
      </c>
    </row>
    <row r="122" spans="1:11" x14ac:dyDescent="0.2">
      <c r="A122" s="97" t="s">
        <v>240</v>
      </c>
      <c r="B122" s="98" t="s">
        <v>124</v>
      </c>
      <c r="C122" s="101">
        <v>32</v>
      </c>
      <c r="D122" s="101">
        <v>2</v>
      </c>
      <c r="E122" s="101">
        <v>0</v>
      </c>
      <c r="F122" s="101">
        <v>0</v>
      </c>
      <c r="G122" s="101">
        <v>20</v>
      </c>
      <c r="H122" s="101">
        <v>0</v>
      </c>
      <c r="I122" s="101">
        <v>0</v>
      </c>
      <c r="J122" s="101">
        <v>0</v>
      </c>
      <c r="K122" s="93">
        <f t="shared" ref="K122:K123" si="21">SUM(C122:J122)</f>
        <v>54</v>
      </c>
    </row>
    <row r="123" spans="1:11" ht="25.5" x14ac:dyDescent="0.2">
      <c r="A123" s="97" t="s">
        <v>241</v>
      </c>
      <c r="B123" s="98" t="s">
        <v>124</v>
      </c>
      <c r="C123" s="101">
        <v>2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93">
        <f t="shared" si="21"/>
        <v>2</v>
      </c>
    </row>
    <row r="124" spans="1:11" x14ac:dyDescent="0.2">
      <c r="A124" s="102" t="s">
        <v>348</v>
      </c>
      <c r="B124" s="103" t="s">
        <v>124</v>
      </c>
      <c r="C124" s="104">
        <v>768</v>
      </c>
      <c r="D124" s="104">
        <v>325</v>
      </c>
      <c r="E124" s="104">
        <v>55</v>
      </c>
      <c r="F124" s="104">
        <v>27</v>
      </c>
      <c r="G124" s="104">
        <v>435</v>
      </c>
      <c r="H124" s="104">
        <v>58</v>
      </c>
      <c r="I124" s="104">
        <v>7</v>
      </c>
      <c r="J124" s="104">
        <v>9</v>
      </c>
      <c r="K124" s="104">
        <f>SUM(C124:J124)</f>
        <v>1684</v>
      </c>
    </row>
    <row r="125" spans="1:11" x14ac:dyDescent="0.2">
      <c r="A125" s="97" t="s">
        <v>95</v>
      </c>
      <c r="B125" s="105" t="s">
        <v>124</v>
      </c>
      <c r="C125" s="92">
        <v>548</v>
      </c>
      <c r="D125" s="92">
        <v>244</v>
      </c>
      <c r="E125" s="92">
        <v>52</v>
      </c>
      <c r="F125" s="92">
        <v>24</v>
      </c>
      <c r="G125" s="92">
        <v>313</v>
      </c>
      <c r="H125" s="92">
        <v>33</v>
      </c>
      <c r="I125" s="92">
        <v>2</v>
      </c>
      <c r="J125" s="92">
        <v>4</v>
      </c>
      <c r="K125" s="93">
        <f t="shared" si="2"/>
        <v>1220</v>
      </c>
    </row>
    <row r="126" spans="1:11" x14ac:dyDescent="0.2">
      <c r="A126" s="97" t="s">
        <v>96</v>
      </c>
      <c r="B126" s="105" t="s">
        <v>124</v>
      </c>
      <c r="C126" s="92">
        <v>14</v>
      </c>
      <c r="D126" s="92">
        <v>3</v>
      </c>
      <c r="E126" s="92">
        <v>0</v>
      </c>
      <c r="F126" s="92">
        <v>0</v>
      </c>
      <c r="G126" s="92">
        <v>6</v>
      </c>
      <c r="H126" s="92">
        <v>1</v>
      </c>
      <c r="I126" s="92">
        <v>0</v>
      </c>
      <c r="J126" s="92">
        <v>0</v>
      </c>
      <c r="K126" s="93">
        <f t="shared" si="2"/>
        <v>24</v>
      </c>
    </row>
  </sheetData>
  <sheetProtection password="C842" sheet="1" objects="1" scenarios="1"/>
  <mergeCells count="16">
    <mergeCell ref="A1:K1"/>
    <mergeCell ref="C2:D2"/>
    <mergeCell ref="E2:F2"/>
    <mergeCell ref="G2:H2"/>
    <mergeCell ref="C5:K5"/>
    <mergeCell ref="I2:J2"/>
    <mergeCell ref="A4:K4"/>
    <mergeCell ref="A109:K109"/>
    <mergeCell ref="A2:A3"/>
    <mergeCell ref="B2:B3"/>
    <mergeCell ref="A34:K34"/>
    <mergeCell ref="A49:K49"/>
    <mergeCell ref="A64:K64"/>
    <mergeCell ref="A79:K79"/>
    <mergeCell ref="A94:K94"/>
    <mergeCell ref="A19:K19"/>
  </mergeCells>
  <pageMargins left="0.74803149606299213" right="0.23622047244094491" top="0.74803149606299213" bottom="0.74803149606299213" header="0.31496062992125984" footer="0.31496062992125984"/>
  <pageSetup paperSize="9" scale="77" firstPageNumber="76" orientation="portrait" useFirstPageNumber="1" r:id="rId1"/>
  <headerFooter>
    <oddFooter>&amp;C&amp;P</oddFooter>
  </headerFooter>
  <rowBreaks count="2" manualBreakCount="2">
    <brk id="48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9" tint="0.59999389629810485"/>
  </sheetPr>
  <dimension ref="A1:W120"/>
  <sheetViews>
    <sheetView windowProtection="1" zoomScaleNormal="100" workbookViewId="0">
      <selection activeCell="D3" sqref="D3"/>
    </sheetView>
  </sheetViews>
  <sheetFormatPr defaultRowHeight="12.75" x14ac:dyDescent="0.2"/>
  <cols>
    <col min="1" max="1" width="22.7109375" style="106" customWidth="1"/>
    <col min="2" max="3" width="10.42578125" style="107" customWidth="1"/>
    <col min="4" max="4" width="9.140625" style="42" customWidth="1"/>
    <col min="5" max="5" width="7.42578125" style="42" customWidth="1"/>
    <col min="6" max="6" width="9.140625" style="42" customWidth="1"/>
    <col min="7" max="7" width="9.85546875" style="42" customWidth="1"/>
    <col min="8" max="8" width="9.42578125" style="42" customWidth="1"/>
    <col min="9" max="9" width="7.42578125" style="42" customWidth="1"/>
    <col min="10" max="10" width="8.7109375" style="42" customWidth="1"/>
    <col min="11" max="11" width="9.5703125" style="42" customWidth="1"/>
    <col min="12" max="12" width="9.42578125" style="42" customWidth="1"/>
    <col min="13" max="13" width="8.140625" style="42" customWidth="1"/>
    <col min="14" max="14" width="8.5703125" style="42" customWidth="1"/>
    <col min="15" max="15" width="9.42578125" style="42" customWidth="1"/>
    <col min="16" max="16" width="9" style="42" customWidth="1"/>
    <col min="17" max="18" width="9.140625" style="42"/>
    <col min="19" max="16384" width="9.140625" style="1"/>
  </cols>
  <sheetData>
    <row r="1" spans="1:23" ht="25.5" customHeight="1" x14ac:dyDescent="0.25">
      <c r="A1" s="243" t="s">
        <v>349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T1" s="19"/>
      <c r="U1" s="17"/>
      <c r="V1" s="17"/>
      <c r="W1" s="17"/>
    </row>
    <row r="2" spans="1:23" s="5" customFormat="1" ht="38.25" customHeight="1" x14ac:dyDescent="0.2">
      <c r="A2" s="284" t="s">
        <v>215</v>
      </c>
      <c r="B2" s="282"/>
      <c r="C2" s="245" t="s">
        <v>0</v>
      </c>
      <c r="D2" s="245"/>
      <c r="E2" s="245"/>
      <c r="F2" s="245"/>
      <c r="G2" s="245" t="s">
        <v>2</v>
      </c>
      <c r="H2" s="245"/>
      <c r="I2" s="245"/>
      <c r="J2" s="245"/>
      <c r="K2" s="245" t="s">
        <v>1</v>
      </c>
      <c r="L2" s="245"/>
      <c r="M2" s="245"/>
      <c r="N2" s="245"/>
      <c r="O2" s="245" t="s">
        <v>3</v>
      </c>
      <c r="P2" s="245"/>
      <c r="Q2" s="245"/>
      <c r="R2" s="245"/>
    </row>
    <row r="3" spans="1:23" s="5" customFormat="1" ht="51.75" customHeight="1" x14ac:dyDescent="0.2">
      <c r="A3" s="285"/>
      <c r="B3" s="283"/>
      <c r="C3" s="115" t="s">
        <v>117</v>
      </c>
      <c r="D3" s="115" t="s">
        <v>33</v>
      </c>
      <c r="E3" s="115" t="s">
        <v>99</v>
      </c>
      <c r="F3" s="115" t="s">
        <v>100</v>
      </c>
      <c r="G3" s="115" t="s">
        <v>117</v>
      </c>
      <c r="H3" s="115" t="s">
        <v>33</v>
      </c>
      <c r="I3" s="115" t="s">
        <v>99</v>
      </c>
      <c r="J3" s="115" t="s">
        <v>100</v>
      </c>
      <c r="K3" s="115" t="s">
        <v>117</v>
      </c>
      <c r="L3" s="115" t="s">
        <v>33</v>
      </c>
      <c r="M3" s="115" t="s">
        <v>99</v>
      </c>
      <c r="N3" s="115" t="s">
        <v>100</v>
      </c>
      <c r="O3" s="115" t="s">
        <v>117</v>
      </c>
      <c r="P3" s="115" t="s">
        <v>33</v>
      </c>
      <c r="Q3" s="115" t="s">
        <v>99</v>
      </c>
      <c r="R3" s="115" t="s">
        <v>100</v>
      </c>
    </row>
    <row r="4" spans="1:23" ht="15" x14ac:dyDescent="0.2">
      <c r="A4" s="276" t="s">
        <v>350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23" ht="38.25" x14ac:dyDescent="0.2">
      <c r="A5" s="81" t="s">
        <v>10</v>
      </c>
      <c r="B5" s="88" t="s">
        <v>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3" x14ac:dyDescent="0.2">
      <c r="A6" s="89" t="s">
        <v>5</v>
      </c>
      <c r="B6" s="90" t="s">
        <v>8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23" x14ac:dyDescent="0.2">
      <c r="A7" s="89" t="s">
        <v>11</v>
      </c>
      <c r="B7" s="94" t="s">
        <v>6</v>
      </c>
      <c r="C7" s="94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3" ht="25.5" x14ac:dyDescent="0.2">
      <c r="A8" s="89" t="s">
        <v>12</v>
      </c>
      <c r="B8" s="94">
        <v>41.43</v>
      </c>
      <c r="C8" s="94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23" ht="25.5" x14ac:dyDescent="0.2">
      <c r="A9" s="89" t="s">
        <v>13</v>
      </c>
      <c r="B9" s="94" t="s">
        <v>7</v>
      </c>
      <c r="C9" s="94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23" ht="25.5" x14ac:dyDescent="0.2">
      <c r="A10" s="89" t="s">
        <v>14</v>
      </c>
      <c r="B10" s="94" t="s">
        <v>20</v>
      </c>
      <c r="C10" s="94">
        <v>355</v>
      </c>
      <c r="D10" s="91">
        <v>359</v>
      </c>
      <c r="E10" s="91">
        <v>264</v>
      </c>
      <c r="F10" s="91">
        <v>194</v>
      </c>
      <c r="G10" s="91"/>
      <c r="H10" s="91"/>
      <c r="I10" s="91"/>
      <c r="J10" s="91"/>
      <c r="K10" s="91">
        <v>38</v>
      </c>
      <c r="L10" s="91">
        <v>38</v>
      </c>
      <c r="M10" s="91">
        <v>35</v>
      </c>
      <c r="N10" s="91">
        <v>34</v>
      </c>
      <c r="O10" s="91"/>
      <c r="P10" s="91"/>
      <c r="Q10" s="91"/>
      <c r="R10" s="91"/>
    </row>
    <row r="11" spans="1:23" x14ac:dyDescent="0.2">
      <c r="A11" s="89" t="s">
        <v>15</v>
      </c>
      <c r="B11" s="94">
        <v>62.65</v>
      </c>
      <c r="C11" s="94">
        <v>749</v>
      </c>
      <c r="D11" s="91">
        <v>817</v>
      </c>
      <c r="E11" s="91">
        <v>595</v>
      </c>
      <c r="F11" s="91">
        <v>390</v>
      </c>
      <c r="G11" s="91"/>
      <c r="H11" s="91"/>
      <c r="I11" s="91"/>
      <c r="J11" s="91"/>
      <c r="K11" s="91">
        <v>209</v>
      </c>
      <c r="L11" s="91">
        <v>215</v>
      </c>
      <c r="M11" s="91">
        <v>153</v>
      </c>
      <c r="N11" s="91">
        <v>125</v>
      </c>
      <c r="O11" s="91">
        <v>9</v>
      </c>
      <c r="P11" s="91">
        <v>9</v>
      </c>
      <c r="Q11" s="91">
        <v>9</v>
      </c>
      <c r="R11" s="91">
        <v>9</v>
      </c>
    </row>
    <row r="12" spans="1:23" ht="25.5" x14ac:dyDescent="0.2">
      <c r="A12" s="89" t="s">
        <v>16</v>
      </c>
      <c r="B12" s="94">
        <v>68</v>
      </c>
      <c r="C12" s="94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23" ht="25.5" x14ac:dyDescent="0.2">
      <c r="A13" s="89" t="s">
        <v>17</v>
      </c>
      <c r="B13" s="94">
        <v>74.75</v>
      </c>
      <c r="C13" s="94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23" ht="25.5" x14ac:dyDescent="0.2">
      <c r="A14" s="89" t="s">
        <v>18</v>
      </c>
      <c r="B14" s="94">
        <v>77</v>
      </c>
      <c r="C14" s="94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23" ht="25.5" x14ac:dyDescent="0.2">
      <c r="A15" s="89" t="s">
        <v>19</v>
      </c>
      <c r="B15" s="94">
        <v>81.819999999999993</v>
      </c>
      <c r="C15" s="94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23" x14ac:dyDescent="0.2">
      <c r="A16" s="95" t="s">
        <v>123</v>
      </c>
      <c r="B16" s="96" t="s">
        <v>124</v>
      </c>
      <c r="C16" s="108">
        <v>1058</v>
      </c>
      <c r="D16" s="93">
        <f t="shared" ref="D16:R16" si="0">SUM(D6:D15)</f>
        <v>1176</v>
      </c>
      <c r="E16" s="93">
        <f t="shared" si="0"/>
        <v>859</v>
      </c>
      <c r="F16" s="93">
        <f t="shared" si="0"/>
        <v>584</v>
      </c>
      <c r="G16" s="93">
        <f t="shared" si="0"/>
        <v>0</v>
      </c>
      <c r="H16" s="93">
        <f t="shared" si="0"/>
        <v>0</v>
      </c>
      <c r="I16" s="93">
        <f t="shared" si="0"/>
        <v>0</v>
      </c>
      <c r="J16" s="93">
        <f t="shared" si="0"/>
        <v>0</v>
      </c>
      <c r="K16" s="93">
        <f t="shared" si="0"/>
        <v>247</v>
      </c>
      <c r="L16" s="93">
        <f t="shared" si="0"/>
        <v>253</v>
      </c>
      <c r="M16" s="93">
        <f t="shared" si="0"/>
        <v>188</v>
      </c>
      <c r="N16" s="93">
        <f t="shared" si="0"/>
        <v>159</v>
      </c>
      <c r="O16" s="93">
        <f t="shared" si="0"/>
        <v>9</v>
      </c>
      <c r="P16" s="93">
        <f t="shared" si="0"/>
        <v>9</v>
      </c>
      <c r="Q16" s="93">
        <f t="shared" si="0"/>
        <v>9</v>
      </c>
      <c r="R16" s="93">
        <f t="shared" si="0"/>
        <v>9</v>
      </c>
    </row>
    <row r="17" spans="1:18" ht="15.75" x14ac:dyDescent="0.2">
      <c r="A17" s="276" t="s">
        <v>201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</row>
    <row r="18" spans="1:18" ht="38.25" x14ac:dyDescent="0.2">
      <c r="A18" s="81" t="s">
        <v>10</v>
      </c>
      <c r="B18" s="88" t="s">
        <v>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x14ac:dyDescent="0.2">
      <c r="A19" s="89" t="s">
        <v>5</v>
      </c>
      <c r="B19" s="90" t="s">
        <v>8</v>
      </c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x14ac:dyDescent="0.2">
      <c r="A20" s="89" t="s">
        <v>11</v>
      </c>
      <c r="B20" s="94" t="s">
        <v>6</v>
      </c>
      <c r="C20" s="94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25.5" x14ac:dyDescent="0.2">
      <c r="A21" s="89" t="s">
        <v>12</v>
      </c>
      <c r="B21" s="94">
        <v>41.43</v>
      </c>
      <c r="C21" s="94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25.5" x14ac:dyDescent="0.2">
      <c r="A22" s="89" t="s">
        <v>13</v>
      </c>
      <c r="B22" s="94" t="s">
        <v>7</v>
      </c>
      <c r="C22" s="94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25.5" x14ac:dyDescent="0.2">
      <c r="A23" s="89" t="s">
        <v>14</v>
      </c>
      <c r="B23" s="94" t="s">
        <v>20</v>
      </c>
      <c r="C23" s="94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x14ac:dyDescent="0.2">
      <c r="A24" s="89" t="s">
        <v>15</v>
      </c>
      <c r="B24" s="94">
        <v>62.65</v>
      </c>
      <c r="C24" s="94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25.5" x14ac:dyDescent="0.2">
      <c r="A25" s="89" t="s">
        <v>16</v>
      </c>
      <c r="B25" s="94">
        <v>68</v>
      </c>
      <c r="C25" s="94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25.5" x14ac:dyDescent="0.2">
      <c r="A26" s="89" t="s">
        <v>17</v>
      </c>
      <c r="B26" s="94">
        <v>74.75</v>
      </c>
      <c r="C26" s="94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ht="25.5" x14ac:dyDescent="0.2">
      <c r="A27" s="89" t="s">
        <v>18</v>
      </c>
      <c r="B27" s="94">
        <v>77</v>
      </c>
      <c r="C27" s="94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18" ht="25.5" x14ac:dyDescent="0.2">
      <c r="A28" s="89" t="s">
        <v>19</v>
      </c>
      <c r="B28" s="94">
        <v>81.819999999999993</v>
      </c>
      <c r="C28" s="94">
        <v>246</v>
      </c>
      <c r="D28" s="91">
        <v>246</v>
      </c>
      <c r="E28" s="91">
        <v>79</v>
      </c>
      <c r="F28" s="91">
        <v>74</v>
      </c>
      <c r="G28" s="91"/>
      <c r="H28" s="91"/>
      <c r="I28" s="91"/>
      <c r="J28" s="91"/>
      <c r="K28" s="91">
        <v>99</v>
      </c>
      <c r="L28" s="91">
        <v>101</v>
      </c>
      <c r="M28" s="91">
        <v>65</v>
      </c>
      <c r="N28" s="91">
        <v>54</v>
      </c>
      <c r="O28" s="91">
        <v>13</v>
      </c>
      <c r="P28" s="91">
        <v>13</v>
      </c>
      <c r="Q28" s="91">
        <v>9</v>
      </c>
      <c r="R28" s="91">
        <v>9</v>
      </c>
    </row>
    <row r="29" spans="1:18" x14ac:dyDescent="0.2">
      <c r="A29" s="95" t="s">
        <v>123</v>
      </c>
      <c r="B29" s="96" t="s">
        <v>124</v>
      </c>
      <c r="C29" s="109">
        <f>SUM(C19:C28)</f>
        <v>246</v>
      </c>
      <c r="D29" s="93">
        <f t="shared" ref="D29:R29" si="1">SUM(D19:D28)</f>
        <v>246</v>
      </c>
      <c r="E29" s="93">
        <f t="shared" si="1"/>
        <v>79</v>
      </c>
      <c r="F29" s="93">
        <f t="shared" si="1"/>
        <v>74</v>
      </c>
      <c r="G29" s="93">
        <f t="shared" si="1"/>
        <v>0</v>
      </c>
      <c r="H29" s="93">
        <f t="shared" si="1"/>
        <v>0</v>
      </c>
      <c r="I29" s="93">
        <f t="shared" si="1"/>
        <v>0</v>
      </c>
      <c r="J29" s="93">
        <f t="shared" si="1"/>
        <v>0</v>
      </c>
      <c r="K29" s="93">
        <f t="shared" si="1"/>
        <v>99</v>
      </c>
      <c r="L29" s="93">
        <f t="shared" si="1"/>
        <v>101</v>
      </c>
      <c r="M29" s="93">
        <f t="shared" si="1"/>
        <v>65</v>
      </c>
      <c r="N29" s="93">
        <f t="shared" si="1"/>
        <v>54</v>
      </c>
      <c r="O29" s="93">
        <f t="shared" si="1"/>
        <v>13</v>
      </c>
      <c r="P29" s="93">
        <f t="shared" si="1"/>
        <v>13</v>
      </c>
      <c r="Q29" s="93">
        <f t="shared" si="1"/>
        <v>9</v>
      </c>
      <c r="R29" s="93">
        <f t="shared" si="1"/>
        <v>9</v>
      </c>
    </row>
    <row r="30" spans="1:18" ht="15.75" x14ac:dyDescent="0.2">
      <c r="A30" s="276" t="s">
        <v>203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</row>
    <row r="31" spans="1:18" ht="38.25" x14ac:dyDescent="0.2">
      <c r="A31" s="81" t="s">
        <v>10</v>
      </c>
      <c r="B31" s="88" t="s">
        <v>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2">
      <c r="A32" s="89" t="s">
        <v>5</v>
      </c>
      <c r="B32" s="90" t="s">
        <v>8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1:18" x14ac:dyDescent="0.2">
      <c r="A33" s="89" t="s">
        <v>11</v>
      </c>
      <c r="B33" s="94" t="s">
        <v>6</v>
      </c>
      <c r="C33" s="94">
        <v>385</v>
      </c>
      <c r="D33" s="91">
        <v>409</v>
      </c>
      <c r="E33" s="91">
        <v>358</v>
      </c>
      <c r="F33" s="91">
        <v>282</v>
      </c>
      <c r="G33" s="91"/>
      <c r="H33" s="91"/>
      <c r="I33" s="91"/>
      <c r="J33" s="91"/>
      <c r="K33" s="91">
        <v>57</v>
      </c>
      <c r="L33" s="91">
        <v>58</v>
      </c>
      <c r="M33" s="91">
        <v>43</v>
      </c>
      <c r="N33" s="91">
        <v>42</v>
      </c>
      <c r="O33" s="91">
        <v>8</v>
      </c>
      <c r="P33" s="91">
        <v>8</v>
      </c>
      <c r="Q33" s="91">
        <v>7</v>
      </c>
      <c r="R33" s="91">
        <v>6</v>
      </c>
    </row>
    <row r="34" spans="1:18" ht="25.5" x14ac:dyDescent="0.2">
      <c r="A34" s="89" t="s">
        <v>12</v>
      </c>
      <c r="B34" s="94">
        <v>41.43</v>
      </c>
      <c r="C34" s="94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 ht="25.5" x14ac:dyDescent="0.2">
      <c r="A35" s="89" t="s">
        <v>13</v>
      </c>
      <c r="B35" s="94" t="s">
        <v>7</v>
      </c>
      <c r="C35" s="94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 ht="25.5" x14ac:dyDescent="0.2">
      <c r="A36" s="89" t="s">
        <v>14</v>
      </c>
      <c r="B36" s="94" t="s">
        <v>20</v>
      </c>
      <c r="C36" s="94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1:18" x14ac:dyDescent="0.2">
      <c r="A37" s="89" t="s">
        <v>15</v>
      </c>
      <c r="B37" s="94">
        <v>62.65</v>
      </c>
      <c r="C37" s="94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1:18" ht="25.5" x14ac:dyDescent="0.2">
      <c r="A38" s="89" t="s">
        <v>16</v>
      </c>
      <c r="B38" s="94">
        <v>68</v>
      </c>
      <c r="C38" s="94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18" ht="25.5" x14ac:dyDescent="0.2">
      <c r="A39" s="89" t="s">
        <v>17</v>
      </c>
      <c r="B39" s="94">
        <v>74.75</v>
      </c>
      <c r="C39" s="94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ht="25.5" x14ac:dyDescent="0.2">
      <c r="A40" s="89" t="s">
        <v>18</v>
      </c>
      <c r="B40" s="94">
        <v>77</v>
      </c>
      <c r="C40" s="9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1:18" ht="25.5" x14ac:dyDescent="0.2">
      <c r="A41" s="89" t="s">
        <v>19</v>
      </c>
      <c r="B41" s="94">
        <v>81.819999999999993</v>
      </c>
      <c r="C41" s="94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1:18" x14ac:dyDescent="0.2">
      <c r="A42" s="95" t="s">
        <v>123</v>
      </c>
      <c r="B42" s="96" t="s">
        <v>124</v>
      </c>
      <c r="C42" s="109">
        <f>SUM(C32:C41)</f>
        <v>385</v>
      </c>
      <c r="D42" s="93">
        <f t="shared" ref="D42:R42" si="2">SUM(D32:D41)</f>
        <v>409</v>
      </c>
      <c r="E42" s="93">
        <f t="shared" si="2"/>
        <v>358</v>
      </c>
      <c r="F42" s="93">
        <f t="shared" si="2"/>
        <v>282</v>
      </c>
      <c r="G42" s="93">
        <f t="shared" si="2"/>
        <v>0</v>
      </c>
      <c r="H42" s="93">
        <f t="shared" si="2"/>
        <v>0</v>
      </c>
      <c r="I42" s="93">
        <f t="shared" si="2"/>
        <v>0</v>
      </c>
      <c r="J42" s="93">
        <f t="shared" si="2"/>
        <v>0</v>
      </c>
      <c r="K42" s="93">
        <f t="shared" si="2"/>
        <v>57</v>
      </c>
      <c r="L42" s="93">
        <f t="shared" si="2"/>
        <v>58</v>
      </c>
      <c r="M42" s="93">
        <f t="shared" si="2"/>
        <v>43</v>
      </c>
      <c r="N42" s="93">
        <f t="shared" si="2"/>
        <v>42</v>
      </c>
      <c r="O42" s="93">
        <f t="shared" si="2"/>
        <v>8</v>
      </c>
      <c r="P42" s="93">
        <f t="shared" si="2"/>
        <v>8</v>
      </c>
      <c r="Q42" s="93">
        <f t="shared" si="2"/>
        <v>7</v>
      </c>
      <c r="R42" s="93">
        <f t="shared" si="2"/>
        <v>6</v>
      </c>
    </row>
    <row r="43" spans="1:18" ht="15.75" x14ac:dyDescent="0.2">
      <c r="A43" s="276" t="s">
        <v>204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</row>
    <row r="44" spans="1:18" ht="38.25" x14ac:dyDescent="0.2">
      <c r="A44" s="81" t="s">
        <v>10</v>
      </c>
      <c r="B44" s="88" t="s">
        <v>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x14ac:dyDescent="0.2">
      <c r="A45" s="89" t="s">
        <v>5</v>
      </c>
      <c r="B45" s="90" t="s">
        <v>8</v>
      </c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1:18" x14ac:dyDescent="0.2">
      <c r="A46" s="89" t="s">
        <v>11</v>
      </c>
      <c r="B46" s="94" t="s">
        <v>6</v>
      </c>
      <c r="C46" s="94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25.5" x14ac:dyDescent="0.2">
      <c r="A47" s="89" t="s">
        <v>12</v>
      </c>
      <c r="B47" s="94">
        <v>41.43</v>
      </c>
      <c r="C47" s="94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18" ht="25.5" x14ac:dyDescent="0.2">
      <c r="A48" s="89" t="s">
        <v>13</v>
      </c>
      <c r="B48" s="94" t="s">
        <v>7</v>
      </c>
      <c r="C48" s="94">
        <v>610</v>
      </c>
      <c r="D48" s="91">
        <v>734</v>
      </c>
      <c r="E48" s="91">
        <v>377</v>
      </c>
      <c r="F48" s="91">
        <v>272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5.5" x14ac:dyDescent="0.2">
      <c r="A49" s="89" t="s">
        <v>14</v>
      </c>
      <c r="B49" s="94" t="s">
        <v>20</v>
      </c>
      <c r="C49" s="94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x14ac:dyDescent="0.2">
      <c r="A50" s="89" t="s">
        <v>15</v>
      </c>
      <c r="B50" s="94">
        <v>62.65</v>
      </c>
      <c r="C50" s="94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5.5" x14ac:dyDescent="0.2">
      <c r="A51" s="89" t="s">
        <v>16</v>
      </c>
      <c r="B51" s="94">
        <v>68</v>
      </c>
      <c r="C51" s="94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5.5" x14ac:dyDescent="0.2">
      <c r="A52" s="89" t="s">
        <v>17</v>
      </c>
      <c r="B52" s="94">
        <v>74.75</v>
      </c>
      <c r="C52" s="94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25.5" x14ac:dyDescent="0.2">
      <c r="A53" s="89" t="s">
        <v>18</v>
      </c>
      <c r="B53" s="94">
        <v>77</v>
      </c>
      <c r="C53" s="94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25.5" x14ac:dyDescent="0.2">
      <c r="A54" s="89" t="s">
        <v>19</v>
      </c>
      <c r="B54" s="94">
        <v>81.819999999999993</v>
      </c>
      <c r="C54" s="94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x14ac:dyDescent="0.2">
      <c r="A55" s="95" t="s">
        <v>123</v>
      </c>
      <c r="B55" s="96" t="s">
        <v>124</v>
      </c>
      <c r="C55" s="109">
        <f>SUM(C45:C54)</f>
        <v>610</v>
      </c>
      <c r="D55" s="93">
        <f t="shared" ref="D55:R55" si="3">SUM(D45:D54)</f>
        <v>734</v>
      </c>
      <c r="E55" s="93">
        <f t="shared" si="3"/>
        <v>377</v>
      </c>
      <c r="F55" s="93">
        <f t="shared" si="3"/>
        <v>272</v>
      </c>
      <c r="G55" s="93">
        <f t="shared" si="3"/>
        <v>0</v>
      </c>
      <c r="H55" s="93">
        <f t="shared" si="3"/>
        <v>0</v>
      </c>
      <c r="I55" s="93">
        <f t="shared" si="3"/>
        <v>0</v>
      </c>
      <c r="J55" s="93">
        <f t="shared" si="3"/>
        <v>0</v>
      </c>
      <c r="K55" s="93">
        <f t="shared" si="3"/>
        <v>0</v>
      </c>
      <c r="L55" s="93">
        <f t="shared" si="3"/>
        <v>0</v>
      </c>
      <c r="M55" s="93">
        <f t="shared" si="3"/>
        <v>0</v>
      </c>
      <c r="N55" s="93">
        <f t="shared" si="3"/>
        <v>0</v>
      </c>
      <c r="O55" s="93">
        <f t="shared" si="3"/>
        <v>0</v>
      </c>
      <c r="P55" s="93">
        <f t="shared" si="3"/>
        <v>0</v>
      </c>
      <c r="Q55" s="93">
        <f t="shared" si="3"/>
        <v>0</v>
      </c>
      <c r="R55" s="93">
        <f t="shared" si="3"/>
        <v>0</v>
      </c>
    </row>
    <row r="56" spans="1:18" ht="15.75" x14ac:dyDescent="0.2">
      <c r="A56" s="276" t="s">
        <v>205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</row>
    <row r="57" spans="1:18" ht="38.25" x14ac:dyDescent="0.2">
      <c r="A57" s="81" t="s">
        <v>10</v>
      </c>
      <c r="B57" s="88" t="s">
        <v>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x14ac:dyDescent="0.2">
      <c r="A58" s="89" t="s">
        <v>5</v>
      </c>
      <c r="B58" s="90" t="s">
        <v>8</v>
      </c>
      <c r="C58" s="94">
        <v>202</v>
      </c>
      <c r="D58" s="91">
        <v>202</v>
      </c>
      <c r="E58" s="91">
        <v>168</v>
      </c>
      <c r="F58" s="91">
        <v>118</v>
      </c>
      <c r="G58" s="91"/>
      <c r="H58" s="91"/>
      <c r="I58" s="91"/>
      <c r="J58" s="91"/>
      <c r="K58" s="91">
        <v>86</v>
      </c>
      <c r="L58" s="91">
        <v>92</v>
      </c>
      <c r="M58" s="91">
        <v>73</v>
      </c>
      <c r="N58" s="91">
        <v>65</v>
      </c>
      <c r="O58" s="91">
        <v>4</v>
      </c>
      <c r="P58" s="91">
        <v>4</v>
      </c>
      <c r="Q58" s="91">
        <v>4</v>
      </c>
      <c r="R58" s="91">
        <v>3</v>
      </c>
    </row>
    <row r="59" spans="1:18" x14ac:dyDescent="0.2">
      <c r="A59" s="89" t="s">
        <v>11</v>
      </c>
      <c r="B59" s="94" t="s">
        <v>6</v>
      </c>
      <c r="C59" s="94">
        <v>42</v>
      </c>
      <c r="D59" s="91">
        <v>43</v>
      </c>
      <c r="E59" s="91">
        <v>33</v>
      </c>
      <c r="F59" s="91">
        <v>14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25.5" x14ac:dyDescent="0.2">
      <c r="A60" s="89" t="s">
        <v>12</v>
      </c>
      <c r="B60" s="94">
        <v>41.43</v>
      </c>
      <c r="C60" s="94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25.5" x14ac:dyDescent="0.2">
      <c r="A61" s="89" t="s">
        <v>13</v>
      </c>
      <c r="B61" s="94" t="s">
        <v>7</v>
      </c>
      <c r="C61" s="94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25.5" x14ac:dyDescent="0.2">
      <c r="A62" s="89" t="s">
        <v>14</v>
      </c>
      <c r="B62" s="94" t="s">
        <v>20</v>
      </c>
      <c r="C62" s="94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x14ac:dyDescent="0.2">
      <c r="A63" s="89" t="s">
        <v>15</v>
      </c>
      <c r="B63" s="94">
        <v>62.65</v>
      </c>
      <c r="C63" s="94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25.5" x14ac:dyDescent="0.2">
      <c r="A64" s="89" t="s">
        <v>16</v>
      </c>
      <c r="B64" s="94">
        <v>68</v>
      </c>
      <c r="C64" s="94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25.5" x14ac:dyDescent="0.2">
      <c r="A65" s="89" t="s">
        <v>17</v>
      </c>
      <c r="B65" s="94">
        <v>74.75</v>
      </c>
      <c r="C65" s="94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25.5" x14ac:dyDescent="0.2">
      <c r="A66" s="89" t="s">
        <v>18</v>
      </c>
      <c r="B66" s="94">
        <v>77</v>
      </c>
      <c r="C66" s="94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25.5" x14ac:dyDescent="0.2">
      <c r="A67" s="89" t="s">
        <v>19</v>
      </c>
      <c r="B67" s="94">
        <v>81.819999999999993</v>
      </c>
      <c r="C67" s="94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x14ac:dyDescent="0.2">
      <c r="A68" s="95" t="s">
        <v>123</v>
      </c>
      <c r="B68" s="96" t="s">
        <v>124</v>
      </c>
      <c r="C68" s="93">
        <v>232</v>
      </c>
      <c r="D68" s="93">
        <f t="shared" ref="D68:R68" si="4">SUM(D58:D67)</f>
        <v>245</v>
      </c>
      <c r="E68" s="93">
        <f t="shared" si="4"/>
        <v>201</v>
      </c>
      <c r="F68" s="93">
        <f t="shared" si="4"/>
        <v>132</v>
      </c>
      <c r="G68" s="93">
        <f t="shared" si="4"/>
        <v>0</v>
      </c>
      <c r="H68" s="93">
        <f t="shared" si="4"/>
        <v>0</v>
      </c>
      <c r="I68" s="93">
        <f t="shared" si="4"/>
        <v>0</v>
      </c>
      <c r="J68" s="93">
        <f t="shared" si="4"/>
        <v>0</v>
      </c>
      <c r="K68" s="93">
        <f t="shared" si="4"/>
        <v>86</v>
      </c>
      <c r="L68" s="93">
        <f t="shared" si="4"/>
        <v>92</v>
      </c>
      <c r="M68" s="93">
        <f t="shared" si="4"/>
        <v>73</v>
      </c>
      <c r="N68" s="93">
        <f t="shared" si="4"/>
        <v>65</v>
      </c>
      <c r="O68" s="93">
        <f t="shared" si="4"/>
        <v>4</v>
      </c>
      <c r="P68" s="93">
        <f t="shared" si="4"/>
        <v>4</v>
      </c>
      <c r="Q68" s="93">
        <f t="shared" si="4"/>
        <v>4</v>
      </c>
      <c r="R68" s="93">
        <f t="shared" si="4"/>
        <v>3</v>
      </c>
    </row>
    <row r="69" spans="1:18" ht="15.75" x14ac:dyDescent="0.2">
      <c r="A69" s="276" t="s">
        <v>206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</row>
    <row r="70" spans="1:18" ht="38.25" x14ac:dyDescent="0.2">
      <c r="A70" s="81" t="s">
        <v>10</v>
      </c>
      <c r="B70" s="88" t="s">
        <v>9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x14ac:dyDescent="0.2">
      <c r="A71" s="89" t="s">
        <v>5</v>
      </c>
      <c r="B71" s="90" t="s">
        <v>8</v>
      </c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x14ac:dyDescent="0.2">
      <c r="A72" s="89" t="s">
        <v>11</v>
      </c>
      <c r="B72" s="94" t="s">
        <v>6</v>
      </c>
      <c r="C72" s="94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25.5" x14ac:dyDescent="0.2">
      <c r="A73" s="89" t="s">
        <v>12</v>
      </c>
      <c r="B73" s="94">
        <v>41.43</v>
      </c>
      <c r="C73" s="94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25.5" x14ac:dyDescent="0.2">
      <c r="A74" s="89" t="s">
        <v>13</v>
      </c>
      <c r="B74" s="94" t="s">
        <v>7</v>
      </c>
      <c r="C74" s="94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25.5" x14ac:dyDescent="0.2">
      <c r="A75" s="89" t="s">
        <v>14</v>
      </c>
      <c r="B75" s="94" t="s">
        <v>20</v>
      </c>
      <c r="C75" s="94">
        <v>377</v>
      </c>
      <c r="D75" s="91">
        <v>429</v>
      </c>
      <c r="E75" s="91">
        <v>299</v>
      </c>
      <c r="F75" s="91">
        <v>217</v>
      </c>
      <c r="G75" s="91"/>
      <c r="H75" s="91"/>
      <c r="I75" s="91"/>
      <c r="J75" s="91"/>
      <c r="K75" s="91">
        <v>174</v>
      </c>
      <c r="L75" s="91">
        <v>193</v>
      </c>
      <c r="M75" s="91">
        <v>117</v>
      </c>
      <c r="N75" s="91">
        <v>91</v>
      </c>
      <c r="O75" s="91">
        <v>14</v>
      </c>
      <c r="P75" s="91">
        <v>15</v>
      </c>
      <c r="Q75" s="91">
        <v>10</v>
      </c>
      <c r="R75" s="91">
        <v>10</v>
      </c>
    </row>
    <row r="76" spans="1:18" x14ac:dyDescent="0.2">
      <c r="A76" s="89" t="s">
        <v>15</v>
      </c>
      <c r="B76" s="94">
        <v>62.65</v>
      </c>
      <c r="C76" s="94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25.5" x14ac:dyDescent="0.2">
      <c r="A77" s="89" t="s">
        <v>16</v>
      </c>
      <c r="B77" s="94">
        <v>68</v>
      </c>
      <c r="C77" s="94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25.5" x14ac:dyDescent="0.2">
      <c r="A78" s="89" t="s">
        <v>17</v>
      </c>
      <c r="B78" s="94">
        <v>74.75</v>
      </c>
      <c r="C78" s="94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25.5" x14ac:dyDescent="0.2">
      <c r="A79" s="89" t="s">
        <v>18</v>
      </c>
      <c r="B79" s="94">
        <v>77</v>
      </c>
      <c r="C79" s="94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25.5" x14ac:dyDescent="0.2">
      <c r="A80" s="89" t="s">
        <v>19</v>
      </c>
      <c r="B80" s="94">
        <v>81.819999999999993</v>
      </c>
      <c r="C80" s="94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x14ac:dyDescent="0.2">
      <c r="A81" s="95" t="s">
        <v>123</v>
      </c>
      <c r="B81" s="96" t="s">
        <v>124</v>
      </c>
      <c r="C81" s="109">
        <f>SUM(C71:C80)</f>
        <v>377</v>
      </c>
      <c r="D81" s="93">
        <f t="shared" ref="D81:R81" si="5">SUM(D71:D80)</f>
        <v>429</v>
      </c>
      <c r="E81" s="93">
        <f t="shared" si="5"/>
        <v>299</v>
      </c>
      <c r="F81" s="93">
        <f t="shared" si="5"/>
        <v>217</v>
      </c>
      <c r="G81" s="93">
        <f t="shared" si="5"/>
        <v>0</v>
      </c>
      <c r="H81" s="93">
        <f t="shared" si="5"/>
        <v>0</v>
      </c>
      <c r="I81" s="93">
        <f t="shared" si="5"/>
        <v>0</v>
      </c>
      <c r="J81" s="93">
        <f t="shared" si="5"/>
        <v>0</v>
      </c>
      <c r="K81" s="93">
        <f t="shared" si="5"/>
        <v>174</v>
      </c>
      <c r="L81" s="93">
        <f t="shared" si="5"/>
        <v>193</v>
      </c>
      <c r="M81" s="93">
        <f t="shared" si="5"/>
        <v>117</v>
      </c>
      <c r="N81" s="93">
        <f t="shared" si="5"/>
        <v>91</v>
      </c>
      <c r="O81" s="93">
        <f t="shared" si="5"/>
        <v>14</v>
      </c>
      <c r="P81" s="93">
        <f t="shared" si="5"/>
        <v>15</v>
      </c>
      <c r="Q81" s="93">
        <f t="shared" si="5"/>
        <v>10</v>
      </c>
      <c r="R81" s="93">
        <f t="shared" si="5"/>
        <v>10</v>
      </c>
    </row>
    <row r="82" spans="1:18" ht="15.75" x14ac:dyDescent="0.2">
      <c r="A82" s="276" t="s">
        <v>207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</row>
    <row r="83" spans="1:18" ht="38.25" x14ac:dyDescent="0.2">
      <c r="A83" s="81" t="s">
        <v>10</v>
      </c>
      <c r="B83" s="88" t="s">
        <v>9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x14ac:dyDescent="0.2">
      <c r="A84" s="89" t="s">
        <v>5</v>
      </c>
      <c r="B84" s="90" t="s">
        <v>8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x14ac:dyDescent="0.2">
      <c r="A85" s="89" t="s">
        <v>11</v>
      </c>
      <c r="B85" s="94" t="s">
        <v>6</v>
      </c>
      <c r="C85" s="94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25.5" x14ac:dyDescent="0.2">
      <c r="A86" s="89" t="s">
        <v>12</v>
      </c>
      <c r="B86" s="94">
        <v>41.43</v>
      </c>
      <c r="C86" s="94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25.5" x14ac:dyDescent="0.2">
      <c r="A87" s="89" t="s">
        <v>13</v>
      </c>
      <c r="B87" s="94" t="s">
        <v>7</v>
      </c>
      <c r="C87" s="94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25.5" x14ac:dyDescent="0.2">
      <c r="A88" s="89" t="s">
        <v>14</v>
      </c>
      <c r="B88" s="94" t="s">
        <v>20</v>
      </c>
      <c r="C88" s="94">
        <v>248</v>
      </c>
      <c r="D88" s="91">
        <v>277</v>
      </c>
      <c r="E88" s="91">
        <v>151</v>
      </c>
      <c r="F88" s="91">
        <v>98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</row>
    <row r="89" spans="1:18" x14ac:dyDescent="0.2">
      <c r="A89" s="89" t="s">
        <v>15</v>
      </c>
      <c r="B89" s="94">
        <v>62.65</v>
      </c>
      <c r="C89" s="94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25.5" x14ac:dyDescent="0.2">
      <c r="A90" s="89" t="s">
        <v>16</v>
      </c>
      <c r="B90" s="94">
        <v>68</v>
      </c>
      <c r="C90" s="94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25.5" x14ac:dyDescent="0.2">
      <c r="A91" s="89" t="s">
        <v>17</v>
      </c>
      <c r="B91" s="94">
        <v>74.75</v>
      </c>
      <c r="C91" s="94">
        <v>1286</v>
      </c>
      <c r="D91" s="91">
        <v>1512</v>
      </c>
      <c r="E91" s="91">
        <v>652</v>
      </c>
      <c r="F91" s="91">
        <v>493</v>
      </c>
      <c r="G91" s="91">
        <v>208</v>
      </c>
      <c r="H91" s="91">
        <v>214</v>
      </c>
      <c r="I91" s="91">
        <v>145</v>
      </c>
      <c r="J91" s="91">
        <v>99</v>
      </c>
      <c r="K91" s="91">
        <v>682</v>
      </c>
      <c r="L91" s="91">
        <v>781</v>
      </c>
      <c r="M91" s="91">
        <v>283</v>
      </c>
      <c r="N91" s="91">
        <v>222</v>
      </c>
      <c r="O91" s="91">
        <v>26</v>
      </c>
      <c r="P91" s="91">
        <v>26</v>
      </c>
      <c r="Q91" s="91">
        <v>13</v>
      </c>
      <c r="R91" s="91">
        <v>13</v>
      </c>
    </row>
    <row r="92" spans="1:18" ht="25.5" x14ac:dyDescent="0.2">
      <c r="A92" s="89" t="s">
        <v>18</v>
      </c>
      <c r="B92" s="94">
        <v>77</v>
      </c>
      <c r="C92" s="94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25.5" x14ac:dyDescent="0.2">
      <c r="A93" s="89" t="s">
        <v>19</v>
      </c>
      <c r="B93" s="94">
        <v>81.819999999999993</v>
      </c>
      <c r="C93" s="94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x14ac:dyDescent="0.2">
      <c r="A94" s="95" t="s">
        <v>123</v>
      </c>
      <c r="B94" s="96" t="s">
        <v>124</v>
      </c>
      <c r="C94" s="108">
        <v>1482</v>
      </c>
      <c r="D94" s="93">
        <f t="shared" ref="D94:R94" si="6">SUM(D84:D93)</f>
        <v>1789</v>
      </c>
      <c r="E94" s="93">
        <f t="shared" si="6"/>
        <v>803</v>
      </c>
      <c r="F94" s="93">
        <f t="shared" si="6"/>
        <v>591</v>
      </c>
      <c r="G94" s="93">
        <f t="shared" si="6"/>
        <v>208</v>
      </c>
      <c r="H94" s="93">
        <f t="shared" si="6"/>
        <v>214</v>
      </c>
      <c r="I94" s="93">
        <f t="shared" si="6"/>
        <v>145</v>
      </c>
      <c r="J94" s="93">
        <f t="shared" si="6"/>
        <v>99</v>
      </c>
      <c r="K94" s="93">
        <f t="shared" si="6"/>
        <v>682</v>
      </c>
      <c r="L94" s="93">
        <f t="shared" si="6"/>
        <v>781</v>
      </c>
      <c r="M94" s="93">
        <f t="shared" si="6"/>
        <v>283</v>
      </c>
      <c r="N94" s="93">
        <f t="shared" si="6"/>
        <v>222</v>
      </c>
      <c r="O94" s="93">
        <f t="shared" si="6"/>
        <v>26</v>
      </c>
      <c r="P94" s="93">
        <f t="shared" si="6"/>
        <v>26</v>
      </c>
      <c r="Q94" s="93">
        <f t="shared" si="6"/>
        <v>13</v>
      </c>
      <c r="R94" s="93">
        <f t="shared" si="6"/>
        <v>13</v>
      </c>
    </row>
    <row r="95" spans="1:18" ht="15.75" x14ac:dyDescent="0.2">
      <c r="A95" s="276" t="s">
        <v>208</v>
      </c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</row>
    <row r="96" spans="1:18" ht="38.25" x14ac:dyDescent="0.2">
      <c r="A96" s="81" t="s">
        <v>10</v>
      </c>
      <c r="B96" s="88" t="s">
        <v>9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x14ac:dyDescent="0.2">
      <c r="A97" s="89" t="s">
        <v>5</v>
      </c>
      <c r="B97" s="90" t="s">
        <v>8</v>
      </c>
      <c r="C97" s="94">
        <v>605</v>
      </c>
      <c r="D97" s="91">
        <v>711</v>
      </c>
      <c r="E97" s="91">
        <v>463</v>
      </c>
      <c r="F97" s="91">
        <v>341</v>
      </c>
      <c r="G97" s="91"/>
      <c r="H97" s="91"/>
      <c r="I97" s="91"/>
      <c r="J97" s="91"/>
      <c r="K97" s="91">
        <v>92</v>
      </c>
      <c r="L97" s="91">
        <v>105</v>
      </c>
      <c r="M97" s="91">
        <v>59</v>
      </c>
      <c r="N97" s="91">
        <v>50</v>
      </c>
      <c r="O97" s="91">
        <v>3</v>
      </c>
      <c r="P97" s="91">
        <v>4</v>
      </c>
      <c r="Q97" s="91">
        <v>3</v>
      </c>
      <c r="R97" s="91">
        <v>3</v>
      </c>
    </row>
    <row r="98" spans="1:18" x14ac:dyDescent="0.2">
      <c r="A98" s="89" t="s">
        <v>11</v>
      </c>
      <c r="B98" s="94" t="s">
        <v>6</v>
      </c>
      <c r="C98" s="94">
        <v>0</v>
      </c>
      <c r="D98" s="91">
        <v>0</v>
      </c>
      <c r="E98" s="91">
        <v>0</v>
      </c>
      <c r="F98" s="91">
        <v>0</v>
      </c>
      <c r="G98" s="91"/>
      <c r="H98" s="91"/>
      <c r="I98" s="91"/>
      <c r="J98" s="91"/>
      <c r="K98" s="91">
        <v>4</v>
      </c>
      <c r="L98" s="91">
        <v>4</v>
      </c>
      <c r="M98" s="91">
        <v>3</v>
      </c>
      <c r="N98" s="91">
        <v>2</v>
      </c>
      <c r="O98" s="91">
        <v>3</v>
      </c>
      <c r="P98" s="91">
        <v>3</v>
      </c>
      <c r="Q98" s="91">
        <v>3</v>
      </c>
      <c r="R98" s="91">
        <v>3</v>
      </c>
    </row>
    <row r="99" spans="1:18" ht="25.5" x14ac:dyDescent="0.2">
      <c r="A99" s="89" t="s">
        <v>12</v>
      </c>
      <c r="B99" s="94">
        <v>41.43</v>
      </c>
      <c r="C99" s="94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25.5" x14ac:dyDescent="0.2">
      <c r="A100" s="89" t="s">
        <v>13</v>
      </c>
      <c r="B100" s="94" t="s">
        <v>7</v>
      </c>
      <c r="C100" s="94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25.5" x14ac:dyDescent="0.2">
      <c r="A101" s="89" t="s">
        <v>14</v>
      </c>
      <c r="B101" s="94" t="s">
        <v>20</v>
      </c>
      <c r="C101" s="94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x14ac:dyDescent="0.2">
      <c r="A102" s="89" t="s">
        <v>15</v>
      </c>
      <c r="B102" s="94">
        <v>62.65</v>
      </c>
      <c r="C102" s="94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25.5" x14ac:dyDescent="0.2">
      <c r="A103" s="89" t="s">
        <v>16</v>
      </c>
      <c r="B103" s="94">
        <v>68</v>
      </c>
      <c r="C103" s="94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25.5" x14ac:dyDescent="0.2">
      <c r="A104" s="89" t="s">
        <v>17</v>
      </c>
      <c r="B104" s="94">
        <v>74.75</v>
      </c>
      <c r="C104" s="94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25.5" x14ac:dyDescent="0.2">
      <c r="A105" s="89" t="s">
        <v>18</v>
      </c>
      <c r="B105" s="94">
        <v>77</v>
      </c>
      <c r="C105" s="94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25.5" x14ac:dyDescent="0.2">
      <c r="A106" s="89" t="s">
        <v>19</v>
      </c>
      <c r="B106" s="94">
        <v>81.819999999999993</v>
      </c>
      <c r="C106" s="94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x14ac:dyDescent="0.2">
      <c r="A107" s="95" t="s">
        <v>123</v>
      </c>
      <c r="B107" s="96" t="s">
        <v>124</v>
      </c>
      <c r="C107" s="109">
        <f>SUM(C97:C106)</f>
        <v>605</v>
      </c>
      <c r="D107" s="93">
        <f t="shared" ref="D107:R107" si="7">SUM(D97:D106)</f>
        <v>711</v>
      </c>
      <c r="E107" s="93">
        <f t="shared" si="7"/>
        <v>463</v>
      </c>
      <c r="F107" s="93">
        <f t="shared" si="7"/>
        <v>341</v>
      </c>
      <c r="G107" s="93">
        <f t="shared" si="7"/>
        <v>0</v>
      </c>
      <c r="H107" s="93">
        <f t="shared" si="7"/>
        <v>0</v>
      </c>
      <c r="I107" s="93">
        <f t="shared" si="7"/>
        <v>0</v>
      </c>
      <c r="J107" s="93">
        <f t="shared" si="7"/>
        <v>0</v>
      </c>
      <c r="K107" s="93">
        <v>94</v>
      </c>
      <c r="L107" s="93">
        <f t="shared" si="7"/>
        <v>109</v>
      </c>
      <c r="M107" s="93">
        <f t="shared" si="7"/>
        <v>62</v>
      </c>
      <c r="N107" s="93">
        <f t="shared" si="7"/>
        <v>52</v>
      </c>
      <c r="O107" s="93">
        <f t="shared" si="7"/>
        <v>6</v>
      </c>
      <c r="P107" s="93">
        <f t="shared" si="7"/>
        <v>7</v>
      </c>
      <c r="Q107" s="93">
        <f t="shared" si="7"/>
        <v>6</v>
      </c>
      <c r="R107" s="93">
        <f t="shared" si="7"/>
        <v>6</v>
      </c>
    </row>
    <row r="108" spans="1:18" ht="15.75" x14ac:dyDescent="0.2">
      <c r="A108" s="276" t="s">
        <v>351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</row>
    <row r="109" spans="1:18" ht="38.25" x14ac:dyDescent="0.2">
      <c r="A109" s="116" t="s">
        <v>10</v>
      </c>
      <c r="B109" s="110" t="s">
        <v>9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1:18" x14ac:dyDescent="0.2">
      <c r="A110" s="118" t="s">
        <v>5</v>
      </c>
      <c r="B110" s="111" t="s">
        <v>8</v>
      </c>
      <c r="C110" s="112">
        <v>792</v>
      </c>
      <c r="D110" s="113">
        <v>913</v>
      </c>
      <c r="E110" s="113">
        <v>631</v>
      </c>
      <c r="F110" s="113">
        <v>459</v>
      </c>
      <c r="G110" s="113">
        <v>0</v>
      </c>
      <c r="H110" s="113">
        <v>0</v>
      </c>
      <c r="I110" s="113">
        <v>0</v>
      </c>
      <c r="J110" s="113">
        <v>0</v>
      </c>
      <c r="K110" s="113">
        <v>173</v>
      </c>
      <c r="L110" s="113">
        <v>197</v>
      </c>
      <c r="M110" s="113">
        <v>132</v>
      </c>
      <c r="N110" s="113">
        <v>115</v>
      </c>
      <c r="O110" s="113">
        <v>7</v>
      </c>
      <c r="P110" s="113">
        <v>8</v>
      </c>
      <c r="Q110" s="113">
        <v>7</v>
      </c>
      <c r="R110" s="113">
        <v>6</v>
      </c>
    </row>
    <row r="111" spans="1:18" x14ac:dyDescent="0.2">
      <c r="A111" s="118" t="s">
        <v>11</v>
      </c>
      <c r="B111" s="112" t="s">
        <v>6</v>
      </c>
      <c r="C111" s="112">
        <v>427</v>
      </c>
      <c r="D111" s="113">
        <v>452</v>
      </c>
      <c r="E111" s="113">
        <v>391</v>
      </c>
      <c r="F111" s="113">
        <v>296</v>
      </c>
      <c r="G111" s="113">
        <v>0</v>
      </c>
      <c r="H111" s="113">
        <v>0</v>
      </c>
      <c r="I111" s="113">
        <v>0</v>
      </c>
      <c r="J111" s="113">
        <v>0</v>
      </c>
      <c r="K111" s="113">
        <v>61</v>
      </c>
      <c r="L111" s="113">
        <v>62</v>
      </c>
      <c r="M111" s="113">
        <v>46</v>
      </c>
      <c r="N111" s="113">
        <v>44</v>
      </c>
      <c r="O111" s="113">
        <v>11</v>
      </c>
      <c r="P111" s="113">
        <v>11</v>
      </c>
      <c r="Q111" s="113">
        <v>10</v>
      </c>
      <c r="R111" s="113">
        <v>9</v>
      </c>
    </row>
    <row r="112" spans="1:18" ht="25.5" x14ac:dyDescent="0.2">
      <c r="A112" s="118" t="s">
        <v>12</v>
      </c>
      <c r="B112" s="112">
        <v>41.43</v>
      </c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1:18" ht="25.5" x14ac:dyDescent="0.2">
      <c r="A113" s="118" t="s">
        <v>13</v>
      </c>
      <c r="B113" s="112" t="s">
        <v>7</v>
      </c>
      <c r="C113" s="112">
        <v>610</v>
      </c>
      <c r="D113" s="113">
        <v>734</v>
      </c>
      <c r="E113" s="113">
        <v>377</v>
      </c>
      <c r="F113" s="113">
        <v>272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</row>
    <row r="114" spans="1:18" ht="25.5" x14ac:dyDescent="0.2">
      <c r="A114" s="118" t="s">
        <v>14</v>
      </c>
      <c r="B114" s="112" t="s">
        <v>20</v>
      </c>
      <c r="C114" s="112">
        <v>948</v>
      </c>
      <c r="D114" s="113">
        <v>1065</v>
      </c>
      <c r="E114" s="113">
        <v>714</v>
      </c>
      <c r="F114" s="113">
        <v>509</v>
      </c>
      <c r="G114" s="113">
        <v>0</v>
      </c>
      <c r="H114" s="113">
        <v>0</v>
      </c>
      <c r="I114" s="113">
        <v>0</v>
      </c>
      <c r="J114" s="113">
        <v>0</v>
      </c>
      <c r="K114" s="113">
        <v>212</v>
      </c>
      <c r="L114" s="113">
        <v>231</v>
      </c>
      <c r="M114" s="113">
        <v>152</v>
      </c>
      <c r="N114" s="113">
        <v>125</v>
      </c>
      <c r="O114" s="113">
        <v>14</v>
      </c>
      <c r="P114" s="113">
        <v>15</v>
      </c>
      <c r="Q114" s="113">
        <v>10</v>
      </c>
      <c r="R114" s="113">
        <v>10</v>
      </c>
    </row>
    <row r="115" spans="1:18" x14ac:dyDescent="0.2">
      <c r="A115" s="118" t="s">
        <v>15</v>
      </c>
      <c r="B115" s="112">
        <v>62.65</v>
      </c>
      <c r="C115" s="112">
        <v>749</v>
      </c>
      <c r="D115" s="113">
        <v>817</v>
      </c>
      <c r="E115" s="113">
        <v>595</v>
      </c>
      <c r="F115" s="113">
        <v>390</v>
      </c>
      <c r="G115" s="113">
        <v>0</v>
      </c>
      <c r="H115" s="113">
        <v>0</v>
      </c>
      <c r="I115" s="113">
        <v>0</v>
      </c>
      <c r="J115" s="113">
        <v>0</v>
      </c>
      <c r="K115" s="113">
        <v>209</v>
      </c>
      <c r="L115" s="113">
        <v>215</v>
      </c>
      <c r="M115" s="113">
        <v>153</v>
      </c>
      <c r="N115" s="113">
        <v>125</v>
      </c>
      <c r="O115" s="113">
        <v>9</v>
      </c>
      <c r="P115" s="113">
        <v>9</v>
      </c>
      <c r="Q115" s="113">
        <v>9</v>
      </c>
      <c r="R115" s="113">
        <v>9</v>
      </c>
    </row>
    <row r="116" spans="1:18" ht="25.5" x14ac:dyDescent="0.2">
      <c r="A116" s="118" t="s">
        <v>16</v>
      </c>
      <c r="B116" s="112">
        <v>68</v>
      </c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1:18" ht="25.5" x14ac:dyDescent="0.2">
      <c r="A117" s="118" t="s">
        <v>17</v>
      </c>
      <c r="B117" s="112">
        <v>74.75</v>
      </c>
      <c r="C117" s="112">
        <v>1286</v>
      </c>
      <c r="D117" s="113">
        <v>1512</v>
      </c>
      <c r="E117" s="113">
        <v>652</v>
      </c>
      <c r="F117" s="113">
        <v>493</v>
      </c>
      <c r="G117" s="113">
        <v>208</v>
      </c>
      <c r="H117" s="113">
        <v>214</v>
      </c>
      <c r="I117" s="113">
        <v>145</v>
      </c>
      <c r="J117" s="113">
        <v>99</v>
      </c>
      <c r="K117" s="113">
        <v>682</v>
      </c>
      <c r="L117" s="113">
        <v>781</v>
      </c>
      <c r="M117" s="113">
        <v>283</v>
      </c>
      <c r="N117" s="113">
        <v>222</v>
      </c>
      <c r="O117" s="113">
        <v>26</v>
      </c>
      <c r="P117" s="113">
        <v>26</v>
      </c>
      <c r="Q117" s="113">
        <v>13</v>
      </c>
      <c r="R117" s="113">
        <v>13</v>
      </c>
    </row>
    <row r="118" spans="1:18" ht="25.5" x14ac:dyDescent="0.2">
      <c r="A118" s="118" t="s">
        <v>18</v>
      </c>
      <c r="B118" s="112">
        <v>77</v>
      </c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1:18" ht="25.5" x14ac:dyDescent="0.2">
      <c r="A119" s="118" t="s">
        <v>19</v>
      </c>
      <c r="B119" s="112">
        <v>81.819999999999993</v>
      </c>
      <c r="C119" s="112">
        <v>246</v>
      </c>
      <c r="D119" s="113">
        <v>246</v>
      </c>
      <c r="E119" s="113">
        <v>79</v>
      </c>
      <c r="F119" s="113">
        <v>74</v>
      </c>
      <c r="G119" s="113">
        <v>0</v>
      </c>
      <c r="H119" s="113">
        <v>0</v>
      </c>
      <c r="I119" s="113">
        <v>0</v>
      </c>
      <c r="J119" s="113">
        <v>0</v>
      </c>
      <c r="K119" s="113">
        <v>99</v>
      </c>
      <c r="L119" s="113">
        <v>101</v>
      </c>
      <c r="M119" s="113">
        <v>65</v>
      </c>
      <c r="N119" s="113">
        <v>54</v>
      </c>
      <c r="O119" s="113">
        <v>13</v>
      </c>
      <c r="P119" s="113">
        <v>13</v>
      </c>
      <c r="Q119" s="113">
        <v>9</v>
      </c>
      <c r="R119" s="113">
        <v>9</v>
      </c>
    </row>
    <row r="120" spans="1:18" x14ac:dyDescent="0.2">
      <c r="A120" s="102" t="s">
        <v>348</v>
      </c>
      <c r="B120" s="103" t="s">
        <v>124</v>
      </c>
      <c r="C120" s="104">
        <v>4613</v>
      </c>
      <c r="D120" s="104">
        <f t="shared" ref="D120:R120" si="8">SUM(D110:D119)</f>
        <v>5739</v>
      </c>
      <c r="E120" s="104">
        <f t="shared" si="8"/>
        <v>3439</v>
      </c>
      <c r="F120" s="104">
        <f t="shared" si="8"/>
        <v>2493</v>
      </c>
      <c r="G120" s="104">
        <f t="shared" si="8"/>
        <v>208</v>
      </c>
      <c r="H120" s="104">
        <f t="shared" si="8"/>
        <v>214</v>
      </c>
      <c r="I120" s="104">
        <f t="shared" si="8"/>
        <v>145</v>
      </c>
      <c r="J120" s="104">
        <f t="shared" si="8"/>
        <v>99</v>
      </c>
      <c r="K120" s="104">
        <v>1402</v>
      </c>
      <c r="L120" s="104">
        <f t="shared" si="8"/>
        <v>1587</v>
      </c>
      <c r="M120" s="104">
        <f t="shared" si="8"/>
        <v>831</v>
      </c>
      <c r="N120" s="104">
        <f t="shared" si="8"/>
        <v>685</v>
      </c>
      <c r="O120" s="104">
        <f t="shared" si="8"/>
        <v>80</v>
      </c>
      <c r="P120" s="104">
        <f t="shared" si="8"/>
        <v>82</v>
      </c>
      <c r="Q120" s="104">
        <f t="shared" si="8"/>
        <v>58</v>
      </c>
      <c r="R120" s="104">
        <f t="shared" si="8"/>
        <v>56</v>
      </c>
    </row>
  </sheetData>
  <sheetProtection password="C842" sheet="1" objects="1" scenarios="1"/>
  <mergeCells count="16">
    <mergeCell ref="A108:R108"/>
    <mergeCell ref="A43:R43"/>
    <mergeCell ref="A56:R56"/>
    <mergeCell ref="A69:R69"/>
    <mergeCell ref="A82:R82"/>
    <mergeCell ref="A95:R95"/>
    <mergeCell ref="A4:R4"/>
    <mergeCell ref="A17:R17"/>
    <mergeCell ref="A30:R30"/>
    <mergeCell ref="B2:B3"/>
    <mergeCell ref="A2:A3"/>
    <mergeCell ref="A1:R1"/>
    <mergeCell ref="C2:F2"/>
    <mergeCell ref="G2:J2"/>
    <mergeCell ref="K2:N2"/>
    <mergeCell ref="O2:R2"/>
  </mergeCells>
  <pageMargins left="0.70866141732283472" right="0.70866141732283472" top="0.74803149606299213" bottom="0.74803149606299213" header="0.31496062992125984" footer="0.31496062992125984"/>
  <pageSetup paperSize="9" scale="73" firstPageNumber="79" fitToWidth="0" orientation="landscape" useFirstPageNumber="1" r:id="rId1"/>
  <headerFooter>
    <oddFooter>&amp;C&amp;P</oddFooter>
  </headerFooter>
  <rowBreaks count="4" manualBreakCount="4">
    <brk id="29" max="16383" man="1"/>
    <brk id="55" max="16383" man="1"/>
    <brk id="81" max="16383" man="1"/>
    <brk id="10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9" tint="0.59999389629810485"/>
  </sheetPr>
  <dimension ref="A1:P28"/>
  <sheetViews>
    <sheetView windowProtection="1" zoomScaleNormal="100" workbookViewId="0">
      <selection activeCell="O10" sqref="O10"/>
    </sheetView>
  </sheetViews>
  <sheetFormatPr defaultRowHeight="15" x14ac:dyDescent="0.25"/>
  <cols>
    <col min="1" max="1" width="28.140625" style="106" customWidth="1"/>
    <col min="2" max="2" width="12.7109375" style="107" customWidth="1"/>
    <col min="3" max="3" width="9.28515625" style="42" customWidth="1"/>
    <col min="4" max="4" width="8.5703125" style="42" customWidth="1"/>
    <col min="5" max="5" width="9" style="42" customWidth="1"/>
    <col min="6" max="6" width="9.140625" style="42" customWidth="1"/>
    <col min="7" max="7" width="9" style="42" customWidth="1"/>
    <col min="8" max="8" width="13.28515625" style="42" customWidth="1"/>
    <col min="9" max="9" width="13.140625" style="42" customWidth="1"/>
    <col min="10" max="10" width="14.85546875" style="42" customWidth="1"/>
    <col min="11" max="11" width="12.85546875" style="42" customWidth="1"/>
    <col min="12" max="15" width="9.140625" style="11"/>
    <col min="16" max="16384" width="9.140625" style="1"/>
  </cols>
  <sheetData>
    <row r="1" spans="1:16" ht="25.5" customHeight="1" x14ac:dyDescent="0.25">
      <c r="A1" s="244" t="s">
        <v>397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s="5" customFormat="1" ht="38.25" customHeight="1" x14ac:dyDescent="0.2">
      <c r="A2" s="264" t="s">
        <v>215</v>
      </c>
      <c r="B2" s="245" t="s">
        <v>34</v>
      </c>
      <c r="C2" s="245"/>
      <c r="D2" s="245"/>
      <c r="E2" s="245"/>
      <c r="F2" s="245"/>
      <c r="G2" s="245"/>
      <c r="H2" s="245"/>
      <c r="I2" s="245" t="s">
        <v>372</v>
      </c>
      <c r="J2" s="247" t="s">
        <v>398</v>
      </c>
      <c r="K2" s="289" t="s">
        <v>109</v>
      </c>
    </row>
    <row r="3" spans="1:16" s="5" customFormat="1" ht="90" customHeight="1" x14ac:dyDescent="0.2">
      <c r="A3" s="290"/>
      <c r="B3" s="54" t="s">
        <v>139</v>
      </c>
      <c r="C3" s="54" t="s">
        <v>35</v>
      </c>
      <c r="D3" s="54" t="s">
        <v>36</v>
      </c>
      <c r="E3" s="54" t="s">
        <v>37</v>
      </c>
      <c r="F3" s="54" t="s">
        <v>38</v>
      </c>
      <c r="G3" s="54" t="s">
        <v>39</v>
      </c>
      <c r="H3" s="54" t="s">
        <v>84</v>
      </c>
      <c r="I3" s="245"/>
      <c r="J3" s="247"/>
      <c r="K3" s="289"/>
    </row>
    <row r="4" spans="1:16" ht="15" customHeight="1" x14ac:dyDescent="0.2">
      <c r="A4" s="81" t="s">
        <v>200</v>
      </c>
      <c r="B4" s="123">
        <f t="shared" ref="B4:B11" si="0">SUM(C4:H4)</f>
        <v>45.123000000000005</v>
      </c>
      <c r="C4" s="124">
        <v>0.2</v>
      </c>
      <c r="D4" s="125">
        <v>8.3840000000000003</v>
      </c>
      <c r="E4" s="124">
        <v>36.372</v>
      </c>
      <c r="F4" s="124">
        <v>0.16700000000000001</v>
      </c>
      <c r="G4" s="124">
        <v>0</v>
      </c>
      <c r="H4" s="124">
        <v>0</v>
      </c>
      <c r="I4" s="124">
        <v>1.8180000000000001</v>
      </c>
      <c r="J4" s="124">
        <v>21.68</v>
      </c>
      <c r="K4" s="126">
        <f t="shared" ref="K4:K11" si="1">SUM(B4,I4,J4)</f>
        <v>68.621000000000009</v>
      </c>
      <c r="L4" s="1"/>
      <c r="M4" s="1"/>
      <c r="N4" s="1"/>
      <c r="O4" s="1"/>
    </row>
    <row r="5" spans="1:16" ht="15" customHeight="1" x14ac:dyDescent="0.2">
      <c r="A5" s="127" t="s">
        <v>202</v>
      </c>
      <c r="B5" s="128">
        <f t="shared" si="0"/>
        <v>18.400000000000002</v>
      </c>
      <c r="C5" s="129">
        <v>0.1</v>
      </c>
      <c r="D5" s="129">
        <v>2.36</v>
      </c>
      <c r="E5" s="129">
        <v>15.773</v>
      </c>
      <c r="F5" s="129">
        <v>0.16700000000000001</v>
      </c>
      <c r="G5" s="129">
        <v>0</v>
      </c>
      <c r="H5" s="129">
        <v>0</v>
      </c>
      <c r="I5" s="129">
        <v>0.44600000000000001</v>
      </c>
      <c r="J5" s="129">
        <v>18.68</v>
      </c>
      <c r="K5" s="129">
        <f t="shared" si="1"/>
        <v>37.526000000000003</v>
      </c>
      <c r="L5" s="1"/>
      <c r="M5" s="1"/>
      <c r="N5" s="1"/>
      <c r="O5" s="1"/>
    </row>
    <row r="6" spans="1:16" ht="15" customHeight="1" x14ac:dyDescent="0.25">
      <c r="A6" s="116" t="s">
        <v>201</v>
      </c>
      <c r="B6" s="123">
        <f t="shared" si="0"/>
        <v>50.126999999999995</v>
      </c>
      <c r="C6" s="124">
        <v>6.0149999999999997</v>
      </c>
      <c r="D6" s="124">
        <v>14.5</v>
      </c>
      <c r="E6" s="124">
        <v>28.611999999999998</v>
      </c>
      <c r="F6" s="124">
        <v>0</v>
      </c>
      <c r="G6" s="124">
        <v>1</v>
      </c>
      <c r="H6" s="124">
        <v>0</v>
      </c>
      <c r="I6" s="124">
        <v>1.7230000000000001</v>
      </c>
      <c r="J6" s="124">
        <v>28.393999999999998</v>
      </c>
      <c r="K6" s="126">
        <f t="shared" si="1"/>
        <v>80.244</v>
      </c>
    </row>
    <row r="7" spans="1:16" ht="15" customHeight="1" x14ac:dyDescent="0.25">
      <c r="A7" s="127" t="s">
        <v>202</v>
      </c>
      <c r="B7" s="128">
        <f t="shared" si="0"/>
        <v>15.744</v>
      </c>
      <c r="C7" s="129">
        <v>0.17499999999999999</v>
      </c>
      <c r="D7" s="129">
        <v>4.5</v>
      </c>
      <c r="E7" s="129">
        <v>10.069000000000001</v>
      </c>
      <c r="F7" s="129">
        <v>0</v>
      </c>
      <c r="G7" s="129">
        <v>1</v>
      </c>
      <c r="H7" s="129">
        <v>0</v>
      </c>
      <c r="I7" s="129">
        <v>0.91700000000000004</v>
      </c>
      <c r="J7" s="129">
        <v>20.939</v>
      </c>
      <c r="K7" s="129">
        <f t="shared" si="1"/>
        <v>37.6</v>
      </c>
      <c r="P7" s="1" t="s">
        <v>209</v>
      </c>
    </row>
    <row r="8" spans="1:16" ht="28.5" customHeight="1" x14ac:dyDescent="0.25">
      <c r="A8" s="116" t="s">
        <v>203</v>
      </c>
      <c r="B8" s="123">
        <f t="shared" si="0"/>
        <v>31.645</v>
      </c>
      <c r="C8" s="124">
        <v>4.383</v>
      </c>
      <c r="D8" s="124">
        <v>6.6920000000000002</v>
      </c>
      <c r="E8" s="124">
        <v>19.315999999999999</v>
      </c>
      <c r="F8" s="124">
        <v>0.183</v>
      </c>
      <c r="G8" s="124">
        <v>1.071</v>
      </c>
      <c r="H8" s="124">
        <v>0</v>
      </c>
      <c r="I8" s="124">
        <v>1.5980000000000001</v>
      </c>
      <c r="J8" s="124">
        <v>13.295</v>
      </c>
      <c r="K8" s="126">
        <f t="shared" si="1"/>
        <v>46.538000000000004</v>
      </c>
    </row>
    <row r="9" spans="1:16" ht="15" customHeight="1" x14ac:dyDescent="0.25">
      <c r="A9" s="127" t="s">
        <v>202</v>
      </c>
      <c r="B9" s="128">
        <f t="shared" si="0"/>
        <v>11.497</v>
      </c>
      <c r="C9" s="129">
        <v>0</v>
      </c>
      <c r="D9" s="129">
        <v>1</v>
      </c>
      <c r="E9" s="129">
        <v>9.327</v>
      </c>
      <c r="F9" s="129">
        <v>0.183</v>
      </c>
      <c r="G9" s="129">
        <v>0.98699999999999999</v>
      </c>
      <c r="H9" s="129">
        <v>0</v>
      </c>
      <c r="I9" s="129">
        <v>0</v>
      </c>
      <c r="J9" s="129">
        <v>9.0649999999999995</v>
      </c>
      <c r="K9" s="129">
        <f t="shared" si="1"/>
        <v>20.561999999999998</v>
      </c>
    </row>
    <row r="10" spans="1:16" ht="15" customHeight="1" x14ac:dyDescent="0.25">
      <c r="A10" s="116" t="s">
        <v>204</v>
      </c>
      <c r="B10" s="123">
        <f t="shared" si="0"/>
        <v>18.885000000000002</v>
      </c>
      <c r="C10" s="124">
        <v>1.375</v>
      </c>
      <c r="D10" s="124">
        <v>3.0510000000000002</v>
      </c>
      <c r="E10" s="124">
        <v>13.374000000000001</v>
      </c>
      <c r="F10" s="124">
        <v>1.085</v>
      </c>
      <c r="G10" s="124">
        <v>0</v>
      </c>
      <c r="H10" s="124">
        <v>0</v>
      </c>
      <c r="I10" s="124">
        <v>0.125</v>
      </c>
      <c r="J10" s="125">
        <v>9.1679999999999993</v>
      </c>
      <c r="K10" s="126">
        <f t="shared" si="1"/>
        <v>28.178000000000001</v>
      </c>
    </row>
    <row r="11" spans="1:16" ht="15" customHeight="1" x14ac:dyDescent="0.25">
      <c r="A11" s="127" t="s">
        <v>202</v>
      </c>
      <c r="B11" s="128">
        <f t="shared" si="0"/>
        <v>12.281000000000001</v>
      </c>
      <c r="C11" s="129">
        <v>0.875</v>
      </c>
      <c r="D11" s="129">
        <v>0</v>
      </c>
      <c r="E11" s="129">
        <v>10.739000000000001</v>
      </c>
      <c r="F11" s="129">
        <v>0.66700000000000004</v>
      </c>
      <c r="G11" s="129">
        <v>0</v>
      </c>
      <c r="H11" s="129">
        <v>0</v>
      </c>
      <c r="I11" s="129">
        <v>0.125</v>
      </c>
      <c r="J11" s="129">
        <v>5.5670000000000002</v>
      </c>
      <c r="K11" s="129">
        <f t="shared" si="1"/>
        <v>17.972999999999999</v>
      </c>
    </row>
    <row r="12" spans="1:16" ht="15" customHeight="1" x14ac:dyDescent="0.25">
      <c r="A12" s="116" t="s">
        <v>205</v>
      </c>
      <c r="B12" s="123">
        <f t="shared" ref="B12:B13" si="2">SUM(C12:H12)</f>
        <v>30.08</v>
      </c>
      <c r="C12" s="124">
        <v>2.74</v>
      </c>
      <c r="D12" s="124">
        <v>6.9269999999999996</v>
      </c>
      <c r="E12" s="124">
        <v>19.687999999999999</v>
      </c>
      <c r="F12" s="124">
        <v>0.6</v>
      </c>
      <c r="G12" s="124">
        <v>0.125</v>
      </c>
      <c r="H12" s="124">
        <v>0</v>
      </c>
      <c r="I12" s="125">
        <v>9.4700000000000006</v>
      </c>
      <c r="J12" s="124">
        <v>18.920000000000002</v>
      </c>
      <c r="K12" s="126">
        <f t="shared" ref="K12:K13" si="3">SUM(B12,I12,J12)</f>
        <v>58.47</v>
      </c>
    </row>
    <row r="13" spans="1:16" ht="15" customHeight="1" x14ac:dyDescent="0.25">
      <c r="A13" s="127" t="s">
        <v>202</v>
      </c>
      <c r="B13" s="128">
        <f t="shared" si="2"/>
        <v>8.9160000000000004</v>
      </c>
      <c r="C13" s="129">
        <v>1.3080000000000001</v>
      </c>
      <c r="D13" s="129">
        <v>2.2250000000000001</v>
      </c>
      <c r="E13" s="129">
        <v>5.383</v>
      </c>
      <c r="F13" s="129">
        <v>0</v>
      </c>
      <c r="G13" s="129">
        <v>0</v>
      </c>
      <c r="H13" s="129">
        <v>0</v>
      </c>
      <c r="I13" s="129">
        <v>2.6960000000000002</v>
      </c>
      <c r="J13" s="129">
        <v>13.269</v>
      </c>
      <c r="K13" s="129">
        <f t="shared" si="3"/>
        <v>24.881</v>
      </c>
    </row>
    <row r="14" spans="1:16" ht="15" customHeight="1" x14ac:dyDescent="0.25">
      <c r="A14" s="116" t="s">
        <v>206</v>
      </c>
      <c r="B14" s="130">
        <f>SUM(C14:H14)</f>
        <v>50.432999999999993</v>
      </c>
      <c r="C14" s="125">
        <v>3.1579999999999999</v>
      </c>
      <c r="D14" s="125">
        <v>12.132</v>
      </c>
      <c r="E14" s="125">
        <v>33.326999999999998</v>
      </c>
      <c r="F14" s="125">
        <v>0.33300000000000002</v>
      </c>
      <c r="G14" s="125">
        <v>1.4830000000000001</v>
      </c>
      <c r="H14" s="125">
        <v>0</v>
      </c>
      <c r="I14" s="125">
        <v>3.3820000000000001</v>
      </c>
      <c r="J14" s="125">
        <v>23.782</v>
      </c>
      <c r="K14" s="93">
        <f>SUM(B14,I14,J14)</f>
        <v>77.596999999999994</v>
      </c>
    </row>
    <row r="15" spans="1:16" ht="15" customHeight="1" x14ac:dyDescent="0.25">
      <c r="A15" s="127" t="s">
        <v>202</v>
      </c>
      <c r="B15" s="128">
        <f t="shared" ref="B15:B17" si="4">SUM(C15:H15)</f>
        <v>14.558999999999999</v>
      </c>
      <c r="C15" s="129">
        <v>0.8</v>
      </c>
      <c r="D15" s="129">
        <v>4.1479999999999997</v>
      </c>
      <c r="E15" s="129">
        <v>7.7949999999999999</v>
      </c>
      <c r="F15" s="129">
        <v>0.33300000000000002</v>
      </c>
      <c r="G15" s="129">
        <v>1.4830000000000001</v>
      </c>
      <c r="H15" s="129">
        <v>0</v>
      </c>
      <c r="I15" s="129">
        <v>1</v>
      </c>
      <c r="J15" s="129">
        <v>16.407</v>
      </c>
      <c r="K15" s="129">
        <f t="shared" ref="K15:K17" si="5">SUM(B15,I15,J15)</f>
        <v>31.966000000000001</v>
      </c>
    </row>
    <row r="16" spans="1:16" ht="15" customHeight="1" x14ac:dyDescent="0.25">
      <c r="A16" s="116" t="s">
        <v>207</v>
      </c>
      <c r="B16" s="123">
        <f t="shared" si="4"/>
        <v>110.419</v>
      </c>
      <c r="C16" s="124">
        <v>5.3689999999999998</v>
      </c>
      <c r="D16" s="125">
        <v>24.565000000000001</v>
      </c>
      <c r="E16" s="124">
        <v>70.165000000000006</v>
      </c>
      <c r="F16" s="124">
        <v>0</v>
      </c>
      <c r="G16" s="124">
        <v>10.237</v>
      </c>
      <c r="H16" s="124">
        <v>8.3000000000000004E-2</v>
      </c>
      <c r="I16" s="124">
        <v>0.25</v>
      </c>
      <c r="J16" s="125">
        <v>63.494</v>
      </c>
      <c r="K16" s="126">
        <f t="shared" si="5"/>
        <v>174.16300000000001</v>
      </c>
      <c r="N16" s="11" t="s">
        <v>209</v>
      </c>
    </row>
    <row r="17" spans="1:16" ht="15" customHeight="1" x14ac:dyDescent="0.25">
      <c r="A17" s="127" t="s">
        <v>202</v>
      </c>
      <c r="B17" s="128">
        <f t="shared" si="4"/>
        <v>51.104999999999997</v>
      </c>
      <c r="C17" s="129">
        <v>1.1000000000000001</v>
      </c>
      <c r="D17" s="129">
        <v>14.451000000000001</v>
      </c>
      <c r="E17" s="129">
        <v>31.068000000000001</v>
      </c>
      <c r="F17" s="129">
        <v>0</v>
      </c>
      <c r="G17" s="129">
        <v>4.4029999999999996</v>
      </c>
      <c r="H17" s="129">
        <v>8.3000000000000004E-2</v>
      </c>
      <c r="I17" s="129">
        <v>0.15</v>
      </c>
      <c r="J17" s="129">
        <v>47.112000000000002</v>
      </c>
      <c r="K17" s="129">
        <f t="shared" si="5"/>
        <v>98.36699999999999</v>
      </c>
    </row>
    <row r="18" spans="1:16" ht="15" customHeight="1" x14ac:dyDescent="0.25">
      <c r="A18" s="116" t="s">
        <v>208</v>
      </c>
      <c r="B18" s="131">
        <v>66.507000000000005</v>
      </c>
      <c r="C18" s="132">
        <v>7.452</v>
      </c>
      <c r="D18" s="132">
        <v>17.361000000000001</v>
      </c>
      <c r="E18" s="132">
        <v>37.433999999999997</v>
      </c>
      <c r="F18" s="132">
        <v>0.26700000000000002</v>
      </c>
      <c r="G18" s="132">
        <v>3.9929999999999999</v>
      </c>
      <c r="H18" s="132">
        <v>0</v>
      </c>
      <c r="I18" s="132">
        <v>9.0730000000000004</v>
      </c>
      <c r="J18" s="132">
        <v>29.593</v>
      </c>
      <c r="K18" s="133">
        <v>105.173</v>
      </c>
    </row>
    <row r="19" spans="1:16" ht="15" customHeight="1" x14ac:dyDescent="0.25">
      <c r="A19" s="127" t="s">
        <v>202</v>
      </c>
      <c r="B19" s="128">
        <v>14.865</v>
      </c>
      <c r="C19" s="129">
        <v>0.63700000000000001</v>
      </c>
      <c r="D19" s="129">
        <v>1.621</v>
      </c>
      <c r="E19" s="129">
        <v>9.4049999999999994</v>
      </c>
      <c r="F19" s="129">
        <v>0</v>
      </c>
      <c r="G19" s="129">
        <v>3.202</v>
      </c>
      <c r="H19" s="129">
        <v>0</v>
      </c>
      <c r="I19" s="129">
        <v>3.8570000000000002</v>
      </c>
      <c r="J19" s="129">
        <v>21.65</v>
      </c>
      <c r="K19" s="129">
        <v>40.372</v>
      </c>
    </row>
    <row r="20" spans="1:16" ht="27.75" customHeight="1" x14ac:dyDescent="0.25">
      <c r="A20" s="116" t="s">
        <v>210</v>
      </c>
      <c r="B20" s="123">
        <f t="shared" ref="B20:B21" si="6">SUM(C20:H20)</f>
        <v>4.718</v>
      </c>
      <c r="C20" s="124">
        <v>1</v>
      </c>
      <c r="D20" s="124">
        <v>2</v>
      </c>
      <c r="E20" s="124">
        <v>1.585</v>
      </c>
      <c r="F20" s="124">
        <v>0</v>
      </c>
      <c r="G20" s="124">
        <v>0.13300000000000001</v>
      </c>
      <c r="H20" s="124">
        <v>0</v>
      </c>
      <c r="I20" s="124">
        <v>2.4060000000000001</v>
      </c>
      <c r="J20" s="125">
        <f>104.962+40.982+22.594</f>
        <v>168.53800000000001</v>
      </c>
      <c r="K20" s="126">
        <f t="shared" ref="K20:K21" si="7">SUM(B20,I20,J20)</f>
        <v>175.66200000000001</v>
      </c>
    </row>
    <row r="21" spans="1:16" ht="30" customHeight="1" x14ac:dyDescent="0.25">
      <c r="A21" s="127" t="s">
        <v>101</v>
      </c>
      <c r="B21" s="128">
        <f t="shared" si="6"/>
        <v>2</v>
      </c>
      <c r="C21" s="129">
        <v>1</v>
      </c>
      <c r="D21" s="129">
        <v>0</v>
      </c>
      <c r="E21" s="129">
        <v>1</v>
      </c>
      <c r="F21" s="129">
        <v>0</v>
      </c>
      <c r="G21" s="129">
        <v>0</v>
      </c>
      <c r="H21" s="129">
        <v>0</v>
      </c>
      <c r="I21" s="129">
        <v>0.33100000000000002</v>
      </c>
      <c r="J21" s="129">
        <f>57.717+28.703+19.594</f>
        <v>106.01400000000001</v>
      </c>
      <c r="K21" s="129">
        <f t="shared" si="7"/>
        <v>108.34500000000001</v>
      </c>
    </row>
    <row r="22" spans="1:16" ht="15" customHeight="1" x14ac:dyDescent="0.25">
      <c r="A22" s="102" t="s">
        <v>4</v>
      </c>
      <c r="B22" s="136">
        <v>407.93700000000001</v>
      </c>
      <c r="C22" s="136">
        <v>31.692</v>
      </c>
      <c r="D22" s="136">
        <v>95.611999999999995</v>
      </c>
      <c r="E22" s="136">
        <v>259.87299999999999</v>
      </c>
      <c r="F22" s="136">
        <v>2.6349999999999998</v>
      </c>
      <c r="G22" s="136">
        <v>18.042000000000002</v>
      </c>
      <c r="H22" s="136">
        <v>8.3000000000000004E-2</v>
      </c>
      <c r="I22" s="136">
        <v>30.292999999999999</v>
      </c>
      <c r="J22" s="136">
        <v>376.90600000000001</v>
      </c>
      <c r="K22" s="136">
        <v>815.13599999999997</v>
      </c>
    </row>
    <row r="23" spans="1:16" ht="15" customHeight="1" x14ac:dyDescent="0.25">
      <c r="A23" s="134" t="s">
        <v>92</v>
      </c>
      <c r="B23" s="135">
        <v>149.36699999999999</v>
      </c>
      <c r="C23" s="135">
        <v>5.9950000000000001</v>
      </c>
      <c r="D23" s="135">
        <v>30.305</v>
      </c>
      <c r="E23" s="135">
        <v>100.559</v>
      </c>
      <c r="F23" s="135">
        <v>1.35</v>
      </c>
      <c r="G23" s="135">
        <v>11.074999999999999</v>
      </c>
      <c r="H23" s="135">
        <v>8.3000000000000004E-2</v>
      </c>
      <c r="I23" s="135">
        <v>9.5510000000000002</v>
      </c>
      <c r="J23" s="135">
        <v>258.72000000000003</v>
      </c>
      <c r="K23" s="135">
        <v>417.63799999999998</v>
      </c>
      <c r="P23" s="7"/>
    </row>
    <row r="24" spans="1:16" ht="12.75" customHeight="1" x14ac:dyDescent="0.2">
      <c r="A24" s="120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"/>
      <c r="M24" s="12"/>
      <c r="N24" s="12"/>
      <c r="O24" s="12"/>
      <c r="P24" s="7"/>
    </row>
    <row r="25" spans="1:16" x14ac:dyDescent="0.2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12"/>
      <c r="M25" s="12"/>
      <c r="N25" s="12"/>
      <c r="O25" s="12"/>
      <c r="P25" s="7"/>
    </row>
    <row r="26" spans="1:16" ht="15" customHeight="1" x14ac:dyDescent="0.25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16"/>
      <c r="M26" s="16"/>
      <c r="N26" s="16"/>
      <c r="O26" s="16"/>
      <c r="P26" s="7"/>
    </row>
    <row r="27" spans="1:16" ht="25.5" customHeight="1" x14ac:dyDescent="0.25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  <row r="28" spans="1:16" x14ac:dyDescent="0.25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</row>
  </sheetData>
  <sheetProtection password="C842" sheet="1" objects="1" scenarios="1"/>
  <mergeCells count="10">
    <mergeCell ref="A28:K28"/>
    <mergeCell ref="A1:K1"/>
    <mergeCell ref="A26:K26"/>
    <mergeCell ref="A27:K27"/>
    <mergeCell ref="A25:K25"/>
    <mergeCell ref="B2:H2"/>
    <mergeCell ref="K2:K3"/>
    <mergeCell ref="I2:I3"/>
    <mergeCell ref="J2:J3"/>
    <mergeCell ref="A2:A3"/>
  </mergeCells>
  <pageMargins left="0.70866141732283472" right="0.70866141732283472" top="0.74803149606299213" bottom="0.74803149606299213" header="0.31496062992125984" footer="0.31496062992125984"/>
  <pageSetup paperSize="9" scale="80" firstPageNumber="84" fitToHeight="0" orientation="landscape" useFirstPageNumber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9" tint="0.59999389629810485"/>
    <pageSetUpPr fitToPage="1"/>
  </sheetPr>
  <dimension ref="A1:P14"/>
  <sheetViews>
    <sheetView windowProtection="1" zoomScaleNormal="100" workbookViewId="0">
      <selection activeCell="R14" sqref="R14"/>
    </sheetView>
  </sheetViews>
  <sheetFormatPr defaultRowHeight="12.75" x14ac:dyDescent="0.2"/>
  <cols>
    <col min="1" max="1" width="24.85546875" style="106" customWidth="1"/>
    <col min="2" max="2" width="10.42578125" style="42" customWidth="1"/>
    <col min="3" max="3" width="7.85546875" style="42" customWidth="1"/>
    <col min="4" max="4" width="9" style="42" customWidth="1"/>
    <col min="5" max="5" width="7.7109375" style="42" customWidth="1"/>
    <col min="6" max="6" width="10.42578125" style="42" customWidth="1"/>
    <col min="7" max="7" width="7.85546875" style="42" customWidth="1"/>
    <col min="8" max="8" width="9.7109375" style="42" customWidth="1"/>
    <col min="9" max="9" width="7.85546875" style="42" customWidth="1"/>
    <col min="10" max="10" width="10.28515625" style="42" customWidth="1"/>
    <col min="11" max="11" width="7.85546875" style="42" customWidth="1"/>
    <col min="12" max="12" width="8.7109375" style="42" customWidth="1"/>
    <col min="13" max="13" width="8.140625" style="42" customWidth="1"/>
    <col min="14" max="14" width="8.28515625" style="42" customWidth="1"/>
    <col min="15" max="15" width="8.85546875" style="42" customWidth="1"/>
    <col min="16" max="16" width="9.140625" style="42"/>
    <col min="17" max="17" width="9" style="1" customWidth="1"/>
    <col min="18" max="16384" width="9.140625" style="1"/>
  </cols>
  <sheetData>
    <row r="1" spans="1:16" ht="25.5" customHeight="1" x14ac:dyDescent="0.2">
      <c r="A1" s="244" t="s">
        <v>352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s="5" customFormat="1" ht="38.25" customHeight="1" x14ac:dyDescent="0.2">
      <c r="A2" s="264" t="s">
        <v>353</v>
      </c>
      <c r="B2" s="245" t="s">
        <v>34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 t="s">
        <v>372</v>
      </c>
      <c r="O2" s="245"/>
      <c r="P2" s="289" t="s">
        <v>4</v>
      </c>
    </row>
    <row r="3" spans="1:16" s="5" customFormat="1" ht="87" customHeight="1" x14ac:dyDescent="0.2">
      <c r="A3" s="291"/>
      <c r="B3" s="245" t="s">
        <v>35</v>
      </c>
      <c r="C3" s="245"/>
      <c r="D3" s="245" t="s">
        <v>36</v>
      </c>
      <c r="E3" s="245"/>
      <c r="F3" s="245" t="s">
        <v>37</v>
      </c>
      <c r="G3" s="245"/>
      <c r="H3" s="245" t="s">
        <v>38</v>
      </c>
      <c r="I3" s="245"/>
      <c r="J3" s="245" t="s">
        <v>39</v>
      </c>
      <c r="K3" s="245"/>
      <c r="L3" s="245" t="s">
        <v>71</v>
      </c>
      <c r="M3" s="245"/>
      <c r="N3" s="245"/>
      <c r="O3" s="245"/>
      <c r="P3" s="289"/>
    </row>
    <row r="4" spans="1:16" s="5" customFormat="1" ht="30" customHeight="1" x14ac:dyDescent="0.2">
      <c r="A4" s="291"/>
      <c r="B4" s="54" t="s">
        <v>4</v>
      </c>
      <c r="C4" s="54" t="s">
        <v>40</v>
      </c>
      <c r="D4" s="54" t="s">
        <v>4</v>
      </c>
      <c r="E4" s="54" t="s">
        <v>40</v>
      </c>
      <c r="F4" s="54" t="s">
        <v>4</v>
      </c>
      <c r="G4" s="54" t="s">
        <v>40</v>
      </c>
      <c r="H4" s="54" t="s">
        <v>4</v>
      </c>
      <c r="I4" s="54" t="s">
        <v>40</v>
      </c>
      <c r="J4" s="54" t="s">
        <v>4</v>
      </c>
      <c r="K4" s="54" t="s">
        <v>40</v>
      </c>
      <c r="L4" s="54" t="s">
        <v>4</v>
      </c>
      <c r="M4" s="54" t="s">
        <v>40</v>
      </c>
      <c r="N4" s="54" t="s">
        <v>4</v>
      </c>
      <c r="O4" s="54" t="s">
        <v>40</v>
      </c>
      <c r="P4" s="289"/>
    </row>
    <row r="5" spans="1:16" s="6" customFormat="1" ht="12.75" customHeight="1" x14ac:dyDescent="0.2">
      <c r="A5" s="177" t="s">
        <v>354</v>
      </c>
      <c r="B5" s="178">
        <v>0</v>
      </c>
      <c r="C5" s="178">
        <v>0</v>
      </c>
      <c r="D5" s="178">
        <v>0</v>
      </c>
      <c r="E5" s="178">
        <v>0</v>
      </c>
      <c r="F5" s="178">
        <v>12</v>
      </c>
      <c r="G5" s="178">
        <v>5</v>
      </c>
      <c r="H5" s="178">
        <v>5</v>
      </c>
      <c r="I5" s="178">
        <v>4</v>
      </c>
      <c r="J5" s="178">
        <v>3</v>
      </c>
      <c r="K5" s="178">
        <v>2</v>
      </c>
      <c r="L5" s="178">
        <v>0</v>
      </c>
      <c r="M5" s="178">
        <v>0</v>
      </c>
      <c r="N5" s="178">
        <v>14</v>
      </c>
      <c r="O5" s="178">
        <v>6</v>
      </c>
      <c r="P5" s="174">
        <v>34</v>
      </c>
    </row>
    <row r="6" spans="1:16" s="6" customFormat="1" ht="12.75" customHeight="1" x14ac:dyDescent="0.2">
      <c r="A6" s="177" t="s">
        <v>41</v>
      </c>
      <c r="B6" s="178">
        <v>0</v>
      </c>
      <c r="C6" s="178">
        <v>0</v>
      </c>
      <c r="D6" s="178">
        <v>10</v>
      </c>
      <c r="E6" s="178">
        <v>2</v>
      </c>
      <c r="F6" s="178">
        <v>104</v>
      </c>
      <c r="G6" s="178">
        <v>37</v>
      </c>
      <c r="H6" s="178">
        <v>0</v>
      </c>
      <c r="I6" s="178">
        <v>0</v>
      </c>
      <c r="J6" s="178">
        <v>5</v>
      </c>
      <c r="K6" s="178">
        <v>1</v>
      </c>
      <c r="L6" s="178">
        <v>0</v>
      </c>
      <c r="M6" s="178">
        <v>0</v>
      </c>
      <c r="N6" s="178">
        <v>15</v>
      </c>
      <c r="O6" s="178">
        <v>4</v>
      </c>
      <c r="P6" s="174">
        <v>134</v>
      </c>
    </row>
    <row r="7" spans="1:16" s="6" customFormat="1" ht="12.75" customHeight="1" x14ac:dyDescent="0.2">
      <c r="A7" s="177" t="s">
        <v>42</v>
      </c>
      <c r="B7" s="178">
        <v>4</v>
      </c>
      <c r="C7" s="178">
        <v>0</v>
      </c>
      <c r="D7" s="178">
        <v>25</v>
      </c>
      <c r="E7" s="178">
        <v>10</v>
      </c>
      <c r="F7" s="178">
        <v>108</v>
      </c>
      <c r="G7" s="178">
        <v>47</v>
      </c>
      <c r="H7" s="178">
        <v>1</v>
      </c>
      <c r="I7" s="178">
        <v>0</v>
      </c>
      <c r="J7" s="178">
        <v>9</v>
      </c>
      <c r="K7" s="178">
        <v>8</v>
      </c>
      <c r="L7" s="178">
        <v>0</v>
      </c>
      <c r="M7" s="178">
        <v>0</v>
      </c>
      <c r="N7" s="178">
        <v>2</v>
      </c>
      <c r="O7" s="178">
        <v>0</v>
      </c>
      <c r="P7" s="174">
        <v>149</v>
      </c>
    </row>
    <row r="8" spans="1:16" s="6" customFormat="1" ht="12.75" customHeight="1" x14ac:dyDescent="0.2">
      <c r="A8" s="177" t="s">
        <v>43</v>
      </c>
      <c r="B8" s="178">
        <v>7</v>
      </c>
      <c r="C8" s="178">
        <v>0</v>
      </c>
      <c r="D8" s="178">
        <v>30</v>
      </c>
      <c r="E8" s="178">
        <v>15</v>
      </c>
      <c r="F8" s="178">
        <v>65</v>
      </c>
      <c r="G8" s="178">
        <v>25</v>
      </c>
      <c r="H8" s="178">
        <v>0</v>
      </c>
      <c r="I8" s="178">
        <v>0</v>
      </c>
      <c r="J8" s="178">
        <v>4</v>
      </c>
      <c r="K8" s="178">
        <v>1</v>
      </c>
      <c r="L8" s="178">
        <v>0</v>
      </c>
      <c r="M8" s="178">
        <v>0</v>
      </c>
      <c r="N8" s="178">
        <v>2</v>
      </c>
      <c r="O8" s="178">
        <v>0</v>
      </c>
      <c r="P8" s="174">
        <v>108</v>
      </c>
    </row>
    <row r="9" spans="1:16" s="6" customFormat="1" x14ac:dyDescent="0.2">
      <c r="A9" s="177" t="s">
        <v>44</v>
      </c>
      <c r="B9" s="178">
        <v>12</v>
      </c>
      <c r="C9" s="178">
        <v>2</v>
      </c>
      <c r="D9" s="178">
        <v>34</v>
      </c>
      <c r="E9" s="178">
        <v>5</v>
      </c>
      <c r="F9" s="178">
        <v>33</v>
      </c>
      <c r="G9" s="178">
        <v>11</v>
      </c>
      <c r="H9" s="178">
        <v>0</v>
      </c>
      <c r="I9" s="178">
        <v>0</v>
      </c>
      <c r="J9" s="178">
        <v>1</v>
      </c>
      <c r="K9" s="178">
        <v>1</v>
      </c>
      <c r="L9" s="178">
        <v>0</v>
      </c>
      <c r="M9" s="178">
        <v>0</v>
      </c>
      <c r="N9" s="178">
        <v>4</v>
      </c>
      <c r="O9" s="178">
        <v>3</v>
      </c>
      <c r="P9" s="174">
        <v>84</v>
      </c>
    </row>
    <row r="10" spans="1:16" s="6" customFormat="1" x14ac:dyDescent="0.2">
      <c r="A10" s="177" t="s">
        <v>45</v>
      </c>
      <c r="B10" s="178">
        <v>19</v>
      </c>
      <c r="C10" s="178">
        <v>6</v>
      </c>
      <c r="D10" s="178">
        <v>22</v>
      </c>
      <c r="E10" s="178">
        <v>3</v>
      </c>
      <c r="F10" s="178">
        <v>8</v>
      </c>
      <c r="G10" s="178">
        <v>3</v>
      </c>
      <c r="H10" s="178">
        <v>0</v>
      </c>
      <c r="I10" s="178">
        <v>0</v>
      </c>
      <c r="J10" s="178">
        <v>1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4">
        <v>50</v>
      </c>
    </row>
    <row r="11" spans="1:16" x14ac:dyDescent="0.2">
      <c r="A11" s="179" t="s">
        <v>4</v>
      </c>
      <c r="B11" s="180">
        <v>42</v>
      </c>
      <c r="C11" s="180">
        <v>8</v>
      </c>
      <c r="D11" s="180">
        <v>121</v>
      </c>
      <c r="E11" s="180">
        <v>35</v>
      </c>
      <c r="F11" s="180">
        <v>330</v>
      </c>
      <c r="G11" s="180">
        <v>128</v>
      </c>
      <c r="H11" s="180">
        <v>6</v>
      </c>
      <c r="I11" s="180">
        <v>4</v>
      </c>
      <c r="J11" s="180">
        <v>23</v>
      </c>
      <c r="K11" s="180">
        <v>13</v>
      </c>
      <c r="L11" s="180">
        <v>0</v>
      </c>
      <c r="M11" s="180">
        <v>0</v>
      </c>
      <c r="N11" s="180">
        <v>37</v>
      </c>
      <c r="O11" s="180">
        <v>13</v>
      </c>
      <c r="P11" s="180">
        <v>559</v>
      </c>
    </row>
    <row r="13" spans="1:16" ht="15" customHeight="1" x14ac:dyDescent="0.2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</row>
    <row r="14" spans="1:16" ht="15" customHeight="1" x14ac:dyDescent="0.2">
      <c r="A14" s="42"/>
    </row>
  </sheetData>
  <sheetProtection password="C842" sheet="1" objects="1" scenarios="1"/>
  <mergeCells count="12">
    <mergeCell ref="A13:P13"/>
    <mergeCell ref="A1:P1"/>
    <mergeCell ref="N2:O3"/>
    <mergeCell ref="B3:C3"/>
    <mergeCell ref="D3:E3"/>
    <mergeCell ref="F3:G3"/>
    <mergeCell ref="H3:I3"/>
    <mergeCell ref="J3:K3"/>
    <mergeCell ref="B2:M2"/>
    <mergeCell ref="L3:M3"/>
    <mergeCell ref="P2:P4"/>
    <mergeCell ref="A2:A4"/>
  </mergeCells>
  <pageMargins left="0.23622047244094491" right="0.23622047244094491" top="0.74803149606299213" bottom="0.74803149606299213" header="0.31496062992125984" footer="0.31496062992125984"/>
  <pageSetup paperSize="9" scale="91" firstPageNumber="85" fitToHeight="0" orientation="landscape" useFirstPageNumber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9" tint="0.59999389629810485"/>
  </sheetPr>
  <dimension ref="A1:R88"/>
  <sheetViews>
    <sheetView windowProtection="1" zoomScaleNormal="100" workbookViewId="0">
      <selection activeCell="O6" sqref="O6:O7"/>
    </sheetView>
  </sheetViews>
  <sheetFormatPr defaultRowHeight="12.75" x14ac:dyDescent="0.2"/>
  <cols>
    <col min="1" max="1" width="22.7109375" style="106" customWidth="1"/>
    <col min="2" max="3" width="8.28515625" style="42" customWidth="1"/>
    <col min="4" max="4" width="9" style="42" customWidth="1"/>
    <col min="5" max="5" width="6.85546875" style="42" customWidth="1"/>
    <col min="6" max="6" width="9.140625" style="42" customWidth="1"/>
    <col min="7" max="7" width="8.42578125" style="42" customWidth="1"/>
    <col min="8" max="8" width="9.85546875" style="42" customWidth="1"/>
    <col min="9" max="9" width="8.140625" style="42" customWidth="1"/>
    <col min="10" max="11" width="9.85546875" style="42" customWidth="1"/>
    <col min="12" max="13" width="11.85546875" style="42" customWidth="1"/>
    <col min="14" max="16384" width="9.140625" style="1"/>
  </cols>
  <sheetData>
    <row r="1" spans="1:18" ht="58.5" customHeight="1" x14ac:dyDescent="0.25">
      <c r="A1" s="267" t="s">
        <v>399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93"/>
      <c r="O1" s="19"/>
    </row>
    <row r="2" spans="1:18" s="5" customFormat="1" ht="30" customHeight="1" x14ac:dyDescent="0.2">
      <c r="A2" s="49" t="s">
        <v>212</v>
      </c>
      <c r="B2" s="245" t="s">
        <v>34</v>
      </c>
      <c r="C2" s="245"/>
      <c r="D2" s="245"/>
      <c r="E2" s="245"/>
      <c r="F2" s="245"/>
      <c r="G2" s="245"/>
      <c r="H2" s="245"/>
      <c r="I2" s="245"/>
      <c r="J2" s="247" t="s">
        <v>102</v>
      </c>
      <c r="K2" s="247"/>
      <c r="L2" s="56" t="s">
        <v>4</v>
      </c>
      <c r="M2" s="56" t="s">
        <v>140</v>
      </c>
      <c r="N2" s="22"/>
      <c r="O2" s="10"/>
      <c r="Q2" s="10"/>
      <c r="R2" s="10"/>
    </row>
    <row r="3" spans="1:18" s="5" customFormat="1" ht="17.25" customHeight="1" x14ac:dyDescent="0.2">
      <c r="A3" s="276" t="s">
        <v>200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82"/>
    </row>
    <row r="4" spans="1:18" s="5" customFormat="1" ht="24.75" customHeight="1" x14ac:dyDescent="0.2">
      <c r="A4" s="171"/>
      <c r="B4" s="263" t="s">
        <v>48</v>
      </c>
      <c r="C4" s="263"/>
      <c r="D4" s="263" t="s">
        <v>49</v>
      </c>
      <c r="E4" s="263"/>
      <c r="F4" s="263" t="s">
        <v>51</v>
      </c>
      <c r="G4" s="263"/>
      <c r="H4" s="263" t="s">
        <v>50</v>
      </c>
      <c r="I4" s="263"/>
      <c r="J4" s="245" t="s">
        <v>4</v>
      </c>
      <c r="K4" s="245" t="s">
        <v>40</v>
      </c>
      <c r="L4" s="247"/>
      <c r="M4" s="247"/>
    </row>
    <row r="5" spans="1:18" s="5" customFormat="1" ht="15" customHeight="1" x14ac:dyDescent="0.2">
      <c r="A5" s="49" t="s">
        <v>46</v>
      </c>
      <c r="B5" s="54" t="s">
        <v>4</v>
      </c>
      <c r="C5" s="54" t="s">
        <v>40</v>
      </c>
      <c r="D5" s="54" t="s">
        <v>4</v>
      </c>
      <c r="E5" s="54" t="s">
        <v>40</v>
      </c>
      <c r="F5" s="54" t="s">
        <v>4</v>
      </c>
      <c r="G5" s="54" t="s">
        <v>40</v>
      </c>
      <c r="H5" s="54" t="s">
        <v>4</v>
      </c>
      <c r="I5" s="54" t="s">
        <v>40</v>
      </c>
      <c r="J5" s="245"/>
      <c r="K5" s="245"/>
      <c r="L5" s="247"/>
      <c r="M5" s="247"/>
    </row>
    <row r="6" spans="1:18" s="6" customFormat="1" ht="12.75" customHeight="1" x14ac:dyDescent="0.2">
      <c r="A6" s="172" t="s">
        <v>47</v>
      </c>
      <c r="B6" s="173">
        <v>1</v>
      </c>
      <c r="C6" s="173">
        <v>0</v>
      </c>
      <c r="D6" s="173">
        <v>4</v>
      </c>
      <c r="E6" s="173">
        <v>1</v>
      </c>
      <c r="F6" s="173">
        <v>1</v>
      </c>
      <c r="G6" s="173">
        <v>0</v>
      </c>
      <c r="H6" s="173">
        <v>3</v>
      </c>
      <c r="I6" s="173">
        <v>2</v>
      </c>
      <c r="J6" s="173">
        <v>1</v>
      </c>
      <c r="K6" s="173">
        <v>0</v>
      </c>
      <c r="L6" s="174">
        <v>10</v>
      </c>
      <c r="M6" s="174">
        <v>3</v>
      </c>
    </row>
    <row r="7" spans="1:18" s="6" customFormat="1" ht="12.75" customHeight="1" x14ac:dyDescent="0.2">
      <c r="A7" s="172" t="s">
        <v>118</v>
      </c>
      <c r="B7" s="173">
        <v>0</v>
      </c>
      <c r="C7" s="173">
        <v>0</v>
      </c>
      <c r="D7" s="173">
        <v>3</v>
      </c>
      <c r="E7" s="173">
        <v>0</v>
      </c>
      <c r="F7" s="173">
        <v>0</v>
      </c>
      <c r="G7" s="173">
        <v>0</v>
      </c>
      <c r="H7" s="173">
        <v>7</v>
      </c>
      <c r="I7" s="173">
        <v>4</v>
      </c>
      <c r="J7" s="173">
        <v>2</v>
      </c>
      <c r="K7" s="173">
        <v>1</v>
      </c>
      <c r="L7" s="174">
        <v>12</v>
      </c>
      <c r="M7" s="174">
        <v>5</v>
      </c>
    </row>
    <row r="8" spans="1:18" s="6" customFormat="1" ht="12.75" customHeight="1" x14ac:dyDescent="0.2">
      <c r="A8" s="172" t="s">
        <v>119</v>
      </c>
      <c r="B8" s="173">
        <v>0</v>
      </c>
      <c r="C8" s="173">
        <v>0</v>
      </c>
      <c r="D8" s="173">
        <v>2</v>
      </c>
      <c r="E8" s="173">
        <v>1</v>
      </c>
      <c r="F8" s="173">
        <v>1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4">
        <v>3</v>
      </c>
      <c r="M8" s="174">
        <v>1</v>
      </c>
    </row>
    <row r="9" spans="1:18" s="6" customFormat="1" ht="12.75" customHeight="1" x14ac:dyDescent="0.2">
      <c r="A9" s="172" t="s">
        <v>120</v>
      </c>
      <c r="B9" s="173">
        <v>0</v>
      </c>
      <c r="C9" s="173">
        <v>0</v>
      </c>
      <c r="D9" s="173">
        <v>6</v>
      </c>
      <c r="E9" s="173">
        <v>2</v>
      </c>
      <c r="F9" s="173">
        <v>14</v>
      </c>
      <c r="G9" s="173">
        <v>7</v>
      </c>
      <c r="H9" s="173">
        <v>19</v>
      </c>
      <c r="I9" s="173">
        <v>8</v>
      </c>
      <c r="J9" s="173">
        <v>0</v>
      </c>
      <c r="K9" s="173">
        <v>0</v>
      </c>
      <c r="L9" s="174">
        <v>39</v>
      </c>
      <c r="M9" s="174">
        <v>17</v>
      </c>
    </row>
    <row r="10" spans="1:18" s="6" customFormat="1" ht="12.75" customHeight="1" x14ac:dyDescent="0.2">
      <c r="A10" s="172" t="s">
        <v>143</v>
      </c>
      <c r="B10" s="173">
        <v>0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4">
        <v>0</v>
      </c>
      <c r="M10" s="174">
        <v>0</v>
      </c>
    </row>
    <row r="11" spans="1:18" s="6" customFormat="1" x14ac:dyDescent="0.2">
      <c r="A11" s="175" t="s">
        <v>4</v>
      </c>
      <c r="B11" s="174">
        <v>1</v>
      </c>
      <c r="C11" s="174">
        <v>0</v>
      </c>
      <c r="D11" s="174">
        <v>15</v>
      </c>
      <c r="E11" s="174">
        <v>4</v>
      </c>
      <c r="F11" s="174">
        <v>16</v>
      </c>
      <c r="G11" s="174">
        <v>7</v>
      </c>
      <c r="H11" s="174">
        <v>29</v>
      </c>
      <c r="I11" s="174">
        <v>14</v>
      </c>
      <c r="J11" s="174">
        <v>3</v>
      </c>
      <c r="K11" s="174">
        <v>1</v>
      </c>
      <c r="L11" s="174">
        <v>64</v>
      </c>
      <c r="M11" s="174">
        <v>26</v>
      </c>
    </row>
    <row r="12" spans="1:18" s="6" customFormat="1" ht="15.75" x14ac:dyDescent="0.2">
      <c r="A12" s="276" t="s">
        <v>201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82"/>
    </row>
    <row r="13" spans="1:18" s="6" customFormat="1" ht="25.5" customHeight="1" x14ac:dyDescent="0.2">
      <c r="A13" s="176"/>
      <c r="B13" s="247" t="s">
        <v>48</v>
      </c>
      <c r="C13" s="247"/>
      <c r="D13" s="247" t="s">
        <v>49</v>
      </c>
      <c r="E13" s="247"/>
      <c r="F13" s="247" t="s">
        <v>51</v>
      </c>
      <c r="G13" s="247"/>
      <c r="H13" s="247" t="s">
        <v>50</v>
      </c>
      <c r="I13" s="247"/>
      <c r="J13" s="247" t="s">
        <v>4</v>
      </c>
      <c r="K13" s="247" t="s">
        <v>40</v>
      </c>
      <c r="L13" s="247"/>
      <c r="M13" s="247"/>
    </row>
    <row r="14" spans="1:18" s="6" customFormat="1" ht="15" customHeight="1" x14ac:dyDescent="0.2">
      <c r="A14" s="86" t="s">
        <v>46</v>
      </c>
      <c r="B14" s="55" t="s">
        <v>4</v>
      </c>
      <c r="C14" s="55" t="s">
        <v>40</v>
      </c>
      <c r="D14" s="55" t="s">
        <v>4</v>
      </c>
      <c r="E14" s="55" t="s">
        <v>40</v>
      </c>
      <c r="F14" s="55" t="s">
        <v>4</v>
      </c>
      <c r="G14" s="55" t="s">
        <v>40</v>
      </c>
      <c r="H14" s="55" t="s">
        <v>4</v>
      </c>
      <c r="I14" s="55" t="s">
        <v>40</v>
      </c>
      <c r="J14" s="247"/>
      <c r="K14" s="247"/>
      <c r="L14" s="247"/>
      <c r="M14" s="247"/>
    </row>
    <row r="15" spans="1:18" s="6" customFormat="1" x14ac:dyDescent="0.2">
      <c r="A15" s="177" t="s">
        <v>47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4">
        <v>0</v>
      </c>
      <c r="M15" s="174">
        <v>0</v>
      </c>
    </row>
    <row r="16" spans="1:18" s="6" customFormat="1" x14ac:dyDescent="0.2">
      <c r="A16" s="177" t="s">
        <v>118</v>
      </c>
      <c r="B16" s="178">
        <v>1</v>
      </c>
      <c r="C16" s="178">
        <v>0</v>
      </c>
      <c r="D16" s="178">
        <v>1</v>
      </c>
      <c r="E16" s="178">
        <v>1</v>
      </c>
      <c r="F16" s="178">
        <v>2</v>
      </c>
      <c r="G16" s="178">
        <v>1</v>
      </c>
      <c r="H16" s="178">
        <v>4</v>
      </c>
      <c r="I16" s="178">
        <v>1</v>
      </c>
      <c r="J16" s="178">
        <v>2</v>
      </c>
      <c r="K16" s="178">
        <v>0</v>
      </c>
      <c r="L16" s="174">
        <v>10</v>
      </c>
      <c r="M16" s="174">
        <v>3</v>
      </c>
    </row>
    <row r="17" spans="1:13" s="6" customFormat="1" x14ac:dyDescent="0.2">
      <c r="A17" s="177" t="s">
        <v>119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4">
        <v>0</v>
      </c>
      <c r="M17" s="174">
        <v>0</v>
      </c>
    </row>
    <row r="18" spans="1:13" s="6" customFormat="1" x14ac:dyDescent="0.2">
      <c r="A18" s="177" t="s">
        <v>120</v>
      </c>
      <c r="B18" s="178">
        <v>5</v>
      </c>
      <c r="C18" s="178">
        <v>0</v>
      </c>
      <c r="D18" s="178">
        <v>14</v>
      </c>
      <c r="E18" s="178">
        <v>4</v>
      </c>
      <c r="F18" s="178">
        <v>7</v>
      </c>
      <c r="G18" s="178">
        <v>1</v>
      </c>
      <c r="H18" s="178">
        <v>19</v>
      </c>
      <c r="I18" s="178">
        <v>10</v>
      </c>
      <c r="J18" s="178">
        <v>1</v>
      </c>
      <c r="K18" s="178">
        <v>1</v>
      </c>
      <c r="L18" s="174">
        <v>46</v>
      </c>
      <c r="M18" s="174">
        <v>16</v>
      </c>
    </row>
    <row r="19" spans="1:13" s="6" customFormat="1" x14ac:dyDescent="0.2">
      <c r="A19" s="177" t="s">
        <v>143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4">
        <v>0</v>
      </c>
      <c r="M19" s="174">
        <v>0</v>
      </c>
    </row>
    <row r="20" spans="1:13" x14ac:dyDescent="0.2">
      <c r="A20" s="175" t="s">
        <v>4</v>
      </c>
      <c r="B20" s="174">
        <v>6</v>
      </c>
      <c r="C20" s="174">
        <v>0</v>
      </c>
      <c r="D20" s="174">
        <v>15</v>
      </c>
      <c r="E20" s="174">
        <v>5</v>
      </c>
      <c r="F20" s="174">
        <v>9</v>
      </c>
      <c r="G20" s="174">
        <v>2</v>
      </c>
      <c r="H20" s="174">
        <v>23</v>
      </c>
      <c r="I20" s="174">
        <v>11</v>
      </c>
      <c r="J20" s="174">
        <v>3</v>
      </c>
      <c r="K20" s="174">
        <v>1</v>
      </c>
      <c r="L20" s="174">
        <v>56</v>
      </c>
      <c r="M20" s="174">
        <v>19</v>
      </c>
    </row>
    <row r="21" spans="1:13" ht="15.75" customHeight="1" x14ac:dyDescent="0.2">
      <c r="A21" s="276" t="s">
        <v>203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82"/>
    </row>
    <row r="22" spans="1:13" ht="24.75" customHeight="1" x14ac:dyDescent="0.2">
      <c r="A22" s="176"/>
      <c r="B22" s="247" t="s">
        <v>48</v>
      </c>
      <c r="C22" s="247"/>
      <c r="D22" s="247" t="s">
        <v>49</v>
      </c>
      <c r="E22" s="247"/>
      <c r="F22" s="247" t="s">
        <v>51</v>
      </c>
      <c r="G22" s="247"/>
      <c r="H22" s="247" t="s">
        <v>50</v>
      </c>
      <c r="I22" s="247"/>
      <c r="J22" s="247" t="s">
        <v>4</v>
      </c>
      <c r="K22" s="247" t="s">
        <v>40</v>
      </c>
      <c r="L22" s="247"/>
      <c r="M22" s="247"/>
    </row>
    <row r="23" spans="1:13" ht="16.5" customHeight="1" x14ac:dyDescent="0.2">
      <c r="A23" s="86" t="s">
        <v>46</v>
      </c>
      <c r="B23" s="55" t="s">
        <v>4</v>
      </c>
      <c r="C23" s="55" t="s">
        <v>40</v>
      </c>
      <c r="D23" s="55" t="s">
        <v>4</v>
      </c>
      <c r="E23" s="55" t="s">
        <v>40</v>
      </c>
      <c r="F23" s="55" t="s">
        <v>4</v>
      </c>
      <c r="G23" s="55" t="s">
        <v>40</v>
      </c>
      <c r="H23" s="55" t="s">
        <v>4</v>
      </c>
      <c r="I23" s="55" t="s">
        <v>40</v>
      </c>
      <c r="J23" s="247"/>
      <c r="K23" s="247"/>
      <c r="L23" s="247"/>
      <c r="M23" s="247"/>
    </row>
    <row r="24" spans="1:13" x14ac:dyDescent="0.2">
      <c r="A24" s="177" t="s">
        <v>47</v>
      </c>
      <c r="B24" s="178">
        <v>0</v>
      </c>
      <c r="C24" s="178">
        <v>0</v>
      </c>
      <c r="D24" s="178">
        <v>1</v>
      </c>
      <c r="E24" s="178">
        <v>0</v>
      </c>
      <c r="F24" s="178">
        <v>4</v>
      </c>
      <c r="G24" s="178">
        <v>1</v>
      </c>
      <c r="H24" s="178">
        <v>2</v>
      </c>
      <c r="I24" s="178">
        <v>2</v>
      </c>
      <c r="J24" s="178">
        <v>1</v>
      </c>
      <c r="K24" s="178">
        <v>0</v>
      </c>
      <c r="L24" s="174">
        <v>8</v>
      </c>
      <c r="M24" s="174">
        <v>3</v>
      </c>
    </row>
    <row r="25" spans="1:13" x14ac:dyDescent="0.2">
      <c r="A25" s="177" t="s">
        <v>118</v>
      </c>
      <c r="B25" s="178">
        <v>1</v>
      </c>
      <c r="C25" s="178">
        <v>0</v>
      </c>
      <c r="D25" s="178">
        <v>0</v>
      </c>
      <c r="E25" s="178">
        <v>0</v>
      </c>
      <c r="F25" s="178">
        <v>3</v>
      </c>
      <c r="G25" s="178">
        <v>2</v>
      </c>
      <c r="H25" s="178">
        <v>4</v>
      </c>
      <c r="I25" s="178">
        <v>2</v>
      </c>
      <c r="J25" s="178">
        <v>1</v>
      </c>
      <c r="K25" s="178">
        <v>0</v>
      </c>
      <c r="L25" s="174">
        <v>9</v>
      </c>
      <c r="M25" s="174">
        <v>4</v>
      </c>
    </row>
    <row r="26" spans="1:13" x14ac:dyDescent="0.2">
      <c r="A26" s="177" t="s">
        <v>119</v>
      </c>
      <c r="B26" s="178">
        <v>0</v>
      </c>
      <c r="C26" s="178">
        <v>0</v>
      </c>
      <c r="D26" s="178">
        <v>2</v>
      </c>
      <c r="E26" s="178">
        <v>0</v>
      </c>
      <c r="F26" s="178">
        <v>0</v>
      </c>
      <c r="G26" s="178">
        <v>0</v>
      </c>
      <c r="H26" s="178">
        <v>4</v>
      </c>
      <c r="I26" s="178">
        <v>1</v>
      </c>
      <c r="J26" s="178">
        <v>0</v>
      </c>
      <c r="K26" s="178">
        <v>0</v>
      </c>
      <c r="L26" s="174">
        <v>6</v>
      </c>
      <c r="M26" s="174">
        <v>1</v>
      </c>
    </row>
    <row r="27" spans="1:13" x14ac:dyDescent="0.2">
      <c r="A27" s="177" t="s">
        <v>120</v>
      </c>
      <c r="B27" s="178">
        <v>4</v>
      </c>
      <c r="C27" s="178">
        <v>0</v>
      </c>
      <c r="D27" s="178">
        <v>6</v>
      </c>
      <c r="E27" s="178">
        <v>1</v>
      </c>
      <c r="F27" s="178">
        <v>9</v>
      </c>
      <c r="G27" s="178">
        <v>4</v>
      </c>
      <c r="H27" s="178">
        <v>3</v>
      </c>
      <c r="I27" s="178">
        <v>2</v>
      </c>
      <c r="J27" s="178">
        <v>1</v>
      </c>
      <c r="K27" s="178">
        <v>0</v>
      </c>
      <c r="L27" s="174">
        <v>23</v>
      </c>
      <c r="M27" s="174">
        <v>7</v>
      </c>
    </row>
    <row r="28" spans="1:13" x14ac:dyDescent="0.2">
      <c r="A28" s="177" t="s">
        <v>143</v>
      </c>
      <c r="B28" s="178">
        <v>0</v>
      </c>
      <c r="C28" s="178">
        <v>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4">
        <v>0</v>
      </c>
      <c r="M28" s="174">
        <v>0</v>
      </c>
    </row>
    <row r="29" spans="1:13" x14ac:dyDescent="0.2">
      <c r="A29" s="175" t="s">
        <v>4</v>
      </c>
      <c r="B29" s="174">
        <v>5</v>
      </c>
      <c r="C29" s="174">
        <v>0</v>
      </c>
      <c r="D29" s="174">
        <v>9</v>
      </c>
      <c r="E29" s="174">
        <v>1</v>
      </c>
      <c r="F29" s="174">
        <v>16</v>
      </c>
      <c r="G29" s="174">
        <v>7</v>
      </c>
      <c r="H29" s="174">
        <v>13</v>
      </c>
      <c r="I29" s="174">
        <v>7</v>
      </c>
      <c r="J29" s="174">
        <v>3</v>
      </c>
      <c r="K29" s="174">
        <v>0</v>
      </c>
      <c r="L29" s="174">
        <v>46</v>
      </c>
      <c r="M29" s="174">
        <v>15</v>
      </c>
    </row>
    <row r="30" spans="1:13" ht="15.75" x14ac:dyDescent="0.2">
      <c r="A30" s="276" t="s">
        <v>204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82"/>
    </row>
    <row r="31" spans="1:13" x14ac:dyDescent="0.2">
      <c r="A31" s="176"/>
      <c r="B31" s="247" t="s">
        <v>48</v>
      </c>
      <c r="C31" s="247"/>
      <c r="D31" s="247" t="s">
        <v>49</v>
      </c>
      <c r="E31" s="247"/>
      <c r="F31" s="247" t="s">
        <v>51</v>
      </c>
      <c r="G31" s="247"/>
      <c r="H31" s="247" t="s">
        <v>50</v>
      </c>
      <c r="I31" s="247"/>
      <c r="J31" s="247" t="s">
        <v>4</v>
      </c>
      <c r="K31" s="247" t="s">
        <v>40</v>
      </c>
      <c r="L31" s="247"/>
      <c r="M31" s="247"/>
    </row>
    <row r="32" spans="1:13" ht="25.5" x14ac:dyDescent="0.2">
      <c r="A32" s="86" t="s">
        <v>46</v>
      </c>
      <c r="B32" s="55" t="s">
        <v>4</v>
      </c>
      <c r="C32" s="55" t="s">
        <v>40</v>
      </c>
      <c r="D32" s="55" t="s">
        <v>4</v>
      </c>
      <c r="E32" s="55" t="s">
        <v>40</v>
      </c>
      <c r="F32" s="55" t="s">
        <v>4</v>
      </c>
      <c r="G32" s="55" t="s">
        <v>40</v>
      </c>
      <c r="H32" s="55" t="s">
        <v>4</v>
      </c>
      <c r="I32" s="55" t="s">
        <v>40</v>
      </c>
      <c r="J32" s="247"/>
      <c r="K32" s="247"/>
      <c r="L32" s="247"/>
      <c r="M32" s="247"/>
    </row>
    <row r="33" spans="1:13" x14ac:dyDescent="0.2">
      <c r="A33" s="177" t="s">
        <v>47</v>
      </c>
      <c r="B33" s="17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4</v>
      </c>
      <c r="I33" s="178">
        <v>2</v>
      </c>
      <c r="J33" s="178">
        <v>0</v>
      </c>
      <c r="K33" s="178">
        <v>0</v>
      </c>
      <c r="L33" s="174">
        <v>4</v>
      </c>
      <c r="M33" s="174">
        <v>2</v>
      </c>
    </row>
    <row r="34" spans="1:13" x14ac:dyDescent="0.2">
      <c r="A34" s="177" t="s">
        <v>118</v>
      </c>
      <c r="B34" s="178">
        <v>1</v>
      </c>
      <c r="C34" s="178">
        <v>0</v>
      </c>
      <c r="D34" s="178">
        <v>2</v>
      </c>
      <c r="E34" s="178">
        <v>0</v>
      </c>
      <c r="F34" s="178">
        <v>3</v>
      </c>
      <c r="G34" s="178">
        <v>2</v>
      </c>
      <c r="H34" s="178">
        <v>1</v>
      </c>
      <c r="I34" s="178">
        <v>0</v>
      </c>
      <c r="J34" s="178">
        <v>0</v>
      </c>
      <c r="K34" s="178">
        <v>0</v>
      </c>
      <c r="L34" s="174">
        <v>7</v>
      </c>
      <c r="M34" s="174">
        <v>2</v>
      </c>
    </row>
    <row r="35" spans="1:13" x14ac:dyDescent="0.2">
      <c r="A35" s="177" t="s">
        <v>119</v>
      </c>
      <c r="B35" s="178">
        <v>0</v>
      </c>
      <c r="C35" s="178">
        <v>0</v>
      </c>
      <c r="D35" s="178">
        <v>0</v>
      </c>
      <c r="E35" s="178">
        <v>0</v>
      </c>
      <c r="F35" s="178">
        <v>1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4">
        <v>1</v>
      </c>
      <c r="M35" s="174">
        <v>0</v>
      </c>
    </row>
    <row r="36" spans="1:13" x14ac:dyDescent="0.2">
      <c r="A36" s="177" t="s">
        <v>120</v>
      </c>
      <c r="B36" s="178">
        <v>1</v>
      </c>
      <c r="C36" s="178">
        <v>1</v>
      </c>
      <c r="D36" s="178">
        <v>2</v>
      </c>
      <c r="E36" s="178">
        <v>0</v>
      </c>
      <c r="F36" s="178">
        <v>6</v>
      </c>
      <c r="G36" s="178">
        <v>4</v>
      </c>
      <c r="H36" s="178">
        <v>13</v>
      </c>
      <c r="I36" s="178">
        <v>12</v>
      </c>
      <c r="J36" s="178">
        <v>0</v>
      </c>
      <c r="K36" s="178">
        <v>0</v>
      </c>
      <c r="L36" s="174">
        <v>22</v>
      </c>
      <c r="M36" s="174">
        <v>17</v>
      </c>
    </row>
    <row r="37" spans="1:13" x14ac:dyDescent="0.2">
      <c r="A37" s="177" t="s">
        <v>143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4">
        <v>0</v>
      </c>
      <c r="M37" s="174">
        <v>0</v>
      </c>
    </row>
    <row r="38" spans="1:13" x14ac:dyDescent="0.2">
      <c r="A38" s="175" t="s">
        <v>4</v>
      </c>
      <c r="B38" s="174">
        <v>2</v>
      </c>
      <c r="C38" s="174">
        <v>1</v>
      </c>
      <c r="D38" s="174">
        <v>4</v>
      </c>
      <c r="E38" s="174">
        <v>0</v>
      </c>
      <c r="F38" s="174">
        <v>10</v>
      </c>
      <c r="G38" s="174">
        <v>6</v>
      </c>
      <c r="H38" s="174">
        <v>18</v>
      </c>
      <c r="I38" s="174">
        <v>14</v>
      </c>
      <c r="J38" s="174">
        <v>0</v>
      </c>
      <c r="K38" s="174">
        <v>0</v>
      </c>
      <c r="L38" s="174">
        <v>34</v>
      </c>
      <c r="M38" s="174">
        <v>21</v>
      </c>
    </row>
    <row r="39" spans="1:13" ht="15.75" x14ac:dyDescent="0.2">
      <c r="A39" s="276" t="s">
        <v>205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82"/>
    </row>
    <row r="40" spans="1:13" ht="25.5" customHeight="1" x14ac:dyDescent="0.2">
      <c r="A40" s="176"/>
      <c r="B40" s="247" t="s">
        <v>48</v>
      </c>
      <c r="C40" s="247"/>
      <c r="D40" s="247" t="s">
        <v>49</v>
      </c>
      <c r="E40" s="247"/>
      <c r="F40" s="247" t="s">
        <v>51</v>
      </c>
      <c r="G40" s="247"/>
      <c r="H40" s="247" t="s">
        <v>50</v>
      </c>
      <c r="I40" s="247"/>
      <c r="J40" s="247" t="s">
        <v>4</v>
      </c>
      <c r="K40" s="247" t="s">
        <v>40</v>
      </c>
      <c r="L40" s="247"/>
      <c r="M40" s="247"/>
    </row>
    <row r="41" spans="1:13" ht="15.75" customHeight="1" x14ac:dyDescent="0.2">
      <c r="A41" s="86" t="s">
        <v>46</v>
      </c>
      <c r="B41" s="55" t="s">
        <v>4</v>
      </c>
      <c r="C41" s="55" t="s">
        <v>40</v>
      </c>
      <c r="D41" s="55" t="s">
        <v>4</v>
      </c>
      <c r="E41" s="55" t="s">
        <v>40</v>
      </c>
      <c r="F41" s="55" t="s">
        <v>4</v>
      </c>
      <c r="G41" s="55" t="s">
        <v>40</v>
      </c>
      <c r="H41" s="55" t="s">
        <v>4</v>
      </c>
      <c r="I41" s="55" t="s">
        <v>40</v>
      </c>
      <c r="J41" s="247"/>
      <c r="K41" s="247"/>
      <c r="L41" s="247"/>
      <c r="M41" s="247"/>
    </row>
    <row r="42" spans="1:13" x14ac:dyDescent="0.2">
      <c r="A42" s="177" t="s">
        <v>47</v>
      </c>
      <c r="B42" s="178">
        <v>3</v>
      </c>
      <c r="C42" s="178">
        <v>0</v>
      </c>
      <c r="D42" s="178">
        <v>3</v>
      </c>
      <c r="E42" s="178">
        <v>0</v>
      </c>
      <c r="F42" s="178">
        <v>5</v>
      </c>
      <c r="G42" s="178">
        <v>0</v>
      </c>
      <c r="H42" s="178">
        <v>4</v>
      </c>
      <c r="I42" s="178">
        <v>1</v>
      </c>
      <c r="J42" s="178">
        <v>8</v>
      </c>
      <c r="K42" s="178">
        <v>3</v>
      </c>
      <c r="L42" s="174">
        <v>23</v>
      </c>
      <c r="M42" s="174">
        <v>4</v>
      </c>
    </row>
    <row r="43" spans="1:13" x14ac:dyDescent="0.2">
      <c r="A43" s="177" t="s">
        <v>118</v>
      </c>
      <c r="B43" s="178">
        <v>3</v>
      </c>
      <c r="C43" s="178">
        <v>1</v>
      </c>
      <c r="D43" s="178">
        <v>2</v>
      </c>
      <c r="E43" s="178">
        <v>0</v>
      </c>
      <c r="F43" s="178">
        <v>4</v>
      </c>
      <c r="G43" s="178">
        <v>1</v>
      </c>
      <c r="H43" s="178">
        <v>4</v>
      </c>
      <c r="I43" s="178">
        <v>1</v>
      </c>
      <c r="J43" s="178">
        <v>1</v>
      </c>
      <c r="K43" s="178">
        <v>0</v>
      </c>
      <c r="L43" s="174">
        <v>14</v>
      </c>
      <c r="M43" s="174">
        <v>3</v>
      </c>
    </row>
    <row r="44" spans="1:13" x14ac:dyDescent="0.2">
      <c r="A44" s="177" t="s">
        <v>119</v>
      </c>
      <c r="B44" s="178">
        <v>0</v>
      </c>
      <c r="C44" s="178">
        <v>0</v>
      </c>
      <c r="D44" s="178">
        <v>1</v>
      </c>
      <c r="E44" s="178">
        <v>0</v>
      </c>
      <c r="F44" s="178">
        <v>3</v>
      </c>
      <c r="G44" s="178">
        <v>1</v>
      </c>
      <c r="H44" s="178">
        <v>4</v>
      </c>
      <c r="I44" s="178">
        <v>0</v>
      </c>
      <c r="J44" s="178">
        <v>0</v>
      </c>
      <c r="K44" s="178">
        <v>0</v>
      </c>
      <c r="L44" s="174">
        <v>8</v>
      </c>
      <c r="M44" s="174">
        <v>1</v>
      </c>
    </row>
    <row r="45" spans="1:13" x14ac:dyDescent="0.2">
      <c r="A45" s="177" t="s">
        <v>120</v>
      </c>
      <c r="B45" s="178">
        <v>1</v>
      </c>
      <c r="C45" s="178">
        <v>1</v>
      </c>
      <c r="D45" s="178">
        <v>5</v>
      </c>
      <c r="E45" s="178">
        <v>2</v>
      </c>
      <c r="F45" s="178">
        <v>6</v>
      </c>
      <c r="G45" s="178">
        <v>1</v>
      </c>
      <c r="H45" s="178">
        <v>6</v>
      </c>
      <c r="I45" s="178">
        <v>3</v>
      </c>
      <c r="J45" s="178">
        <v>0</v>
      </c>
      <c r="K45" s="178">
        <v>0</v>
      </c>
      <c r="L45" s="174">
        <v>18</v>
      </c>
      <c r="M45" s="174">
        <v>7</v>
      </c>
    </row>
    <row r="46" spans="1:13" x14ac:dyDescent="0.2">
      <c r="A46" s="177" t="s">
        <v>143</v>
      </c>
      <c r="B46" s="178">
        <v>0</v>
      </c>
      <c r="C46" s="178">
        <v>0</v>
      </c>
      <c r="D46" s="178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4">
        <v>0</v>
      </c>
      <c r="M46" s="174">
        <v>0</v>
      </c>
    </row>
    <row r="47" spans="1:13" x14ac:dyDescent="0.2">
      <c r="A47" s="175" t="s">
        <v>4</v>
      </c>
      <c r="B47" s="174">
        <v>7</v>
      </c>
      <c r="C47" s="174">
        <v>2</v>
      </c>
      <c r="D47" s="174">
        <v>11</v>
      </c>
      <c r="E47" s="174">
        <v>2</v>
      </c>
      <c r="F47" s="174">
        <v>18</v>
      </c>
      <c r="G47" s="174">
        <v>3</v>
      </c>
      <c r="H47" s="174">
        <v>18</v>
      </c>
      <c r="I47" s="174">
        <v>5</v>
      </c>
      <c r="J47" s="174">
        <v>9</v>
      </c>
      <c r="K47" s="174">
        <v>3</v>
      </c>
      <c r="L47" s="174">
        <v>63</v>
      </c>
      <c r="M47" s="174">
        <v>15</v>
      </c>
    </row>
    <row r="48" spans="1:13" ht="15.75" x14ac:dyDescent="0.2">
      <c r="A48" s="276" t="s">
        <v>206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82"/>
    </row>
    <row r="49" spans="1:13" ht="24" customHeight="1" x14ac:dyDescent="0.2">
      <c r="A49" s="176"/>
      <c r="B49" s="247" t="s">
        <v>48</v>
      </c>
      <c r="C49" s="247"/>
      <c r="D49" s="247" t="s">
        <v>49</v>
      </c>
      <c r="E49" s="247"/>
      <c r="F49" s="247" t="s">
        <v>51</v>
      </c>
      <c r="G49" s="247"/>
      <c r="H49" s="247" t="s">
        <v>50</v>
      </c>
      <c r="I49" s="247"/>
      <c r="J49" s="247" t="s">
        <v>4</v>
      </c>
      <c r="K49" s="247" t="s">
        <v>40</v>
      </c>
      <c r="L49" s="247"/>
      <c r="M49" s="247"/>
    </row>
    <row r="50" spans="1:13" ht="15.75" customHeight="1" x14ac:dyDescent="0.2">
      <c r="A50" s="86" t="s">
        <v>46</v>
      </c>
      <c r="B50" s="55" t="s">
        <v>4</v>
      </c>
      <c r="C50" s="55" t="s">
        <v>40</v>
      </c>
      <c r="D50" s="55" t="s">
        <v>4</v>
      </c>
      <c r="E50" s="55" t="s">
        <v>40</v>
      </c>
      <c r="F50" s="55" t="s">
        <v>4</v>
      </c>
      <c r="G50" s="55" t="s">
        <v>40</v>
      </c>
      <c r="H50" s="55" t="s">
        <v>4</v>
      </c>
      <c r="I50" s="55" t="s">
        <v>40</v>
      </c>
      <c r="J50" s="247"/>
      <c r="K50" s="247"/>
      <c r="L50" s="247"/>
      <c r="M50" s="247"/>
    </row>
    <row r="51" spans="1:13" x14ac:dyDescent="0.2">
      <c r="A51" s="177" t="s">
        <v>47</v>
      </c>
      <c r="B51" s="178">
        <v>1</v>
      </c>
      <c r="C51" s="178">
        <v>0</v>
      </c>
      <c r="D51" s="178">
        <v>0</v>
      </c>
      <c r="E51" s="178">
        <v>0</v>
      </c>
      <c r="F51" s="178">
        <v>4</v>
      </c>
      <c r="G51" s="178">
        <v>1</v>
      </c>
      <c r="H51" s="178">
        <v>1</v>
      </c>
      <c r="I51" s="178">
        <v>1</v>
      </c>
      <c r="J51" s="178">
        <v>0</v>
      </c>
      <c r="K51" s="178">
        <v>0</v>
      </c>
      <c r="L51" s="174">
        <v>6</v>
      </c>
      <c r="M51" s="174">
        <v>2</v>
      </c>
    </row>
    <row r="52" spans="1:13" x14ac:dyDescent="0.2">
      <c r="A52" s="177" t="s">
        <v>118</v>
      </c>
      <c r="B52" s="178">
        <v>2</v>
      </c>
      <c r="C52" s="178">
        <v>0</v>
      </c>
      <c r="D52" s="178">
        <v>6</v>
      </c>
      <c r="E52" s="178">
        <v>2</v>
      </c>
      <c r="F52" s="178">
        <v>3</v>
      </c>
      <c r="G52" s="178">
        <v>1</v>
      </c>
      <c r="H52" s="178">
        <v>8</v>
      </c>
      <c r="I52" s="178">
        <v>3</v>
      </c>
      <c r="J52" s="178">
        <v>2</v>
      </c>
      <c r="K52" s="178">
        <v>0</v>
      </c>
      <c r="L52" s="174">
        <v>21</v>
      </c>
      <c r="M52" s="174">
        <v>6</v>
      </c>
    </row>
    <row r="53" spans="1:13" x14ac:dyDescent="0.2">
      <c r="A53" s="177" t="s">
        <v>119</v>
      </c>
      <c r="B53" s="178">
        <v>0</v>
      </c>
      <c r="C53" s="178">
        <v>0</v>
      </c>
      <c r="D53" s="178">
        <v>0</v>
      </c>
      <c r="E53" s="178">
        <v>0</v>
      </c>
      <c r="F53" s="178">
        <v>1</v>
      </c>
      <c r="G53" s="178">
        <v>0</v>
      </c>
      <c r="H53" s="178">
        <v>1</v>
      </c>
      <c r="I53" s="178">
        <v>0</v>
      </c>
      <c r="J53" s="178">
        <v>0</v>
      </c>
      <c r="K53" s="178">
        <v>0</v>
      </c>
      <c r="L53" s="174">
        <v>2</v>
      </c>
      <c r="M53" s="174">
        <v>0</v>
      </c>
    </row>
    <row r="54" spans="1:13" x14ac:dyDescent="0.2">
      <c r="A54" s="177" t="s">
        <v>120</v>
      </c>
      <c r="B54" s="178">
        <v>2</v>
      </c>
      <c r="C54" s="178">
        <v>1</v>
      </c>
      <c r="D54" s="178">
        <v>9</v>
      </c>
      <c r="E54" s="178">
        <v>3</v>
      </c>
      <c r="F54" s="178">
        <v>18</v>
      </c>
      <c r="G54" s="178">
        <v>4</v>
      </c>
      <c r="H54" s="178">
        <v>8</v>
      </c>
      <c r="I54" s="178">
        <v>3</v>
      </c>
      <c r="J54" s="178">
        <v>2</v>
      </c>
      <c r="K54" s="178">
        <v>1</v>
      </c>
      <c r="L54" s="174">
        <v>39</v>
      </c>
      <c r="M54" s="174">
        <v>12</v>
      </c>
    </row>
    <row r="55" spans="1:13" x14ac:dyDescent="0.2">
      <c r="A55" s="177" t="s">
        <v>143</v>
      </c>
      <c r="B55" s="178">
        <v>0</v>
      </c>
      <c r="C55" s="178">
        <v>0</v>
      </c>
      <c r="D55" s="178">
        <v>0</v>
      </c>
      <c r="E55" s="178">
        <v>0</v>
      </c>
      <c r="F55" s="178">
        <v>0</v>
      </c>
      <c r="G55" s="178">
        <v>0</v>
      </c>
      <c r="H55" s="178">
        <v>0</v>
      </c>
      <c r="I55" s="178">
        <v>0</v>
      </c>
      <c r="J55" s="178">
        <v>0</v>
      </c>
      <c r="K55" s="178">
        <v>0</v>
      </c>
      <c r="L55" s="174">
        <v>0</v>
      </c>
      <c r="M55" s="174">
        <v>0</v>
      </c>
    </row>
    <row r="56" spans="1:13" x14ac:dyDescent="0.2">
      <c r="A56" s="175" t="s">
        <v>4</v>
      </c>
      <c r="B56" s="174">
        <v>5</v>
      </c>
      <c r="C56" s="174">
        <v>1</v>
      </c>
      <c r="D56" s="174">
        <v>15</v>
      </c>
      <c r="E56" s="174">
        <v>5</v>
      </c>
      <c r="F56" s="174">
        <v>26</v>
      </c>
      <c r="G56" s="174">
        <v>6</v>
      </c>
      <c r="H56" s="174">
        <v>18</v>
      </c>
      <c r="I56" s="174">
        <v>7</v>
      </c>
      <c r="J56" s="174">
        <v>4</v>
      </c>
      <c r="K56" s="174">
        <v>1</v>
      </c>
      <c r="L56" s="174">
        <v>68</v>
      </c>
      <c r="M56" s="174">
        <v>20</v>
      </c>
    </row>
    <row r="57" spans="1:13" ht="15.75" x14ac:dyDescent="0.2">
      <c r="A57" s="276" t="s">
        <v>207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82"/>
    </row>
    <row r="58" spans="1:13" ht="24" customHeight="1" x14ac:dyDescent="0.2">
      <c r="A58" s="176"/>
      <c r="B58" s="247" t="s">
        <v>48</v>
      </c>
      <c r="C58" s="247"/>
      <c r="D58" s="247" t="s">
        <v>49</v>
      </c>
      <c r="E58" s="247"/>
      <c r="F58" s="247" t="s">
        <v>51</v>
      </c>
      <c r="G58" s="247"/>
      <c r="H58" s="247" t="s">
        <v>50</v>
      </c>
      <c r="I58" s="247"/>
      <c r="J58" s="247" t="s">
        <v>4</v>
      </c>
      <c r="K58" s="247" t="s">
        <v>40</v>
      </c>
      <c r="L58" s="247"/>
      <c r="M58" s="247"/>
    </row>
    <row r="59" spans="1:13" ht="18" customHeight="1" x14ac:dyDescent="0.2">
      <c r="A59" s="86" t="s">
        <v>46</v>
      </c>
      <c r="B59" s="55" t="s">
        <v>4</v>
      </c>
      <c r="C59" s="55" t="s">
        <v>40</v>
      </c>
      <c r="D59" s="55" t="s">
        <v>4</v>
      </c>
      <c r="E59" s="55" t="s">
        <v>40</v>
      </c>
      <c r="F59" s="55" t="s">
        <v>4</v>
      </c>
      <c r="G59" s="55" t="s">
        <v>40</v>
      </c>
      <c r="H59" s="55" t="s">
        <v>4</v>
      </c>
      <c r="I59" s="55" t="s">
        <v>40</v>
      </c>
      <c r="J59" s="247"/>
      <c r="K59" s="247"/>
      <c r="L59" s="247"/>
      <c r="M59" s="247"/>
    </row>
    <row r="60" spans="1:13" x14ac:dyDescent="0.2">
      <c r="A60" s="177" t="s">
        <v>47</v>
      </c>
      <c r="B60" s="178">
        <v>0</v>
      </c>
      <c r="C60" s="178">
        <v>0</v>
      </c>
      <c r="D60" s="178">
        <v>0</v>
      </c>
      <c r="E60" s="178">
        <v>0</v>
      </c>
      <c r="F60" s="178">
        <v>0</v>
      </c>
      <c r="G60" s="178">
        <v>0</v>
      </c>
      <c r="H60" s="178">
        <v>0</v>
      </c>
      <c r="I60" s="178">
        <v>0</v>
      </c>
      <c r="J60" s="178">
        <v>0</v>
      </c>
      <c r="K60" s="178">
        <v>0</v>
      </c>
      <c r="L60" s="174">
        <v>0</v>
      </c>
      <c r="M60" s="174">
        <v>0</v>
      </c>
    </row>
    <row r="61" spans="1:13" x14ac:dyDescent="0.2">
      <c r="A61" s="177" t="s">
        <v>118</v>
      </c>
      <c r="B61" s="178">
        <v>1</v>
      </c>
      <c r="C61" s="178">
        <v>1</v>
      </c>
      <c r="D61" s="178">
        <v>3</v>
      </c>
      <c r="E61" s="178">
        <v>1</v>
      </c>
      <c r="F61" s="178">
        <v>12</v>
      </c>
      <c r="G61" s="178">
        <v>5</v>
      </c>
      <c r="H61" s="178">
        <v>7</v>
      </c>
      <c r="I61" s="178">
        <v>2</v>
      </c>
      <c r="J61" s="178">
        <v>0</v>
      </c>
      <c r="K61" s="178">
        <v>0</v>
      </c>
      <c r="L61" s="174">
        <v>23</v>
      </c>
      <c r="M61" s="174">
        <v>9</v>
      </c>
    </row>
    <row r="62" spans="1:13" x14ac:dyDescent="0.2">
      <c r="A62" s="177" t="s">
        <v>119</v>
      </c>
      <c r="B62" s="178">
        <v>1</v>
      </c>
      <c r="C62" s="178">
        <v>1</v>
      </c>
      <c r="D62" s="178">
        <v>1</v>
      </c>
      <c r="E62" s="178">
        <v>0</v>
      </c>
      <c r="F62" s="178">
        <v>3</v>
      </c>
      <c r="G62" s="178">
        <v>1</v>
      </c>
      <c r="H62" s="178">
        <v>0</v>
      </c>
      <c r="I62" s="178">
        <v>0</v>
      </c>
      <c r="J62" s="178">
        <v>0</v>
      </c>
      <c r="K62" s="178">
        <v>0</v>
      </c>
      <c r="L62" s="174">
        <v>5</v>
      </c>
      <c r="M62" s="174">
        <v>2</v>
      </c>
    </row>
    <row r="63" spans="1:13" x14ac:dyDescent="0.2">
      <c r="A63" s="177" t="s">
        <v>120</v>
      </c>
      <c r="B63" s="178">
        <v>4</v>
      </c>
      <c r="C63" s="178">
        <v>0</v>
      </c>
      <c r="D63" s="178">
        <v>22</v>
      </c>
      <c r="E63" s="178">
        <v>14</v>
      </c>
      <c r="F63" s="178">
        <v>48</v>
      </c>
      <c r="G63" s="178">
        <v>22</v>
      </c>
      <c r="H63" s="178">
        <v>19</v>
      </c>
      <c r="I63" s="178">
        <v>10</v>
      </c>
      <c r="J63" s="178">
        <v>0</v>
      </c>
      <c r="K63" s="178">
        <v>0</v>
      </c>
      <c r="L63" s="174">
        <v>93</v>
      </c>
      <c r="M63" s="174">
        <v>46</v>
      </c>
    </row>
    <row r="64" spans="1:13" x14ac:dyDescent="0.2">
      <c r="A64" s="177" t="s">
        <v>143</v>
      </c>
      <c r="B64" s="178">
        <v>0</v>
      </c>
      <c r="C64" s="178">
        <v>0</v>
      </c>
      <c r="D64" s="178">
        <v>0</v>
      </c>
      <c r="E64" s="178">
        <v>0</v>
      </c>
      <c r="F64" s="178">
        <v>0</v>
      </c>
      <c r="G64" s="178">
        <v>0</v>
      </c>
      <c r="H64" s="178">
        <v>0</v>
      </c>
      <c r="I64" s="178">
        <v>0</v>
      </c>
      <c r="J64" s="178">
        <v>0</v>
      </c>
      <c r="K64" s="178">
        <v>0</v>
      </c>
      <c r="L64" s="174">
        <v>0</v>
      </c>
      <c r="M64" s="174">
        <v>0</v>
      </c>
    </row>
    <row r="65" spans="1:13" x14ac:dyDescent="0.2">
      <c r="A65" s="175" t="s">
        <v>4</v>
      </c>
      <c r="B65" s="174">
        <v>6</v>
      </c>
      <c r="C65" s="174">
        <v>2</v>
      </c>
      <c r="D65" s="174">
        <v>26</v>
      </c>
      <c r="E65" s="174">
        <v>15</v>
      </c>
      <c r="F65" s="174">
        <v>63</v>
      </c>
      <c r="G65" s="174">
        <v>28</v>
      </c>
      <c r="H65" s="174">
        <v>26</v>
      </c>
      <c r="I65" s="174">
        <v>12</v>
      </c>
      <c r="J65" s="174">
        <v>0</v>
      </c>
      <c r="K65" s="174">
        <v>0</v>
      </c>
      <c r="L65" s="174">
        <v>121</v>
      </c>
      <c r="M65" s="174">
        <v>57</v>
      </c>
    </row>
    <row r="66" spans="1:13" ht="15.75" x14ac:dyDescent="0.2">
      <c r="A66" s="276" t="s">
        <v>208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82"/>
    </row>
    <row r="67" spans="1:13" ht="26.25" customHeight="1" x14ac:dyDescent="0.2">
      <c r="A67" s="176"/>
      <c r="B67" s="247" t="s">
        <v>48</v>
      </c>
      <c r="C67" s="247"/>
      <c r="D67" s="247" t="s">
        <v>49</v>
      </c>
      <c r="E67" s="247"/>
      <c r="F67" s="247" t="s">
        <v>51</v>
      </c>
      <c r="G67" s="247"/>
      <c r="H67" s="247" t="s">
        <v>50</v>
      </c>
      <c r="I67" s="247"/>
      <c r="J67" s="247" t="s">
        <v>4</v>
      </c>
      <c r="K67" s="247" t="s">
        <v>40</v>
      </c>
      <c r="L67" s="247"/>
      <c r="M67" s="247"/>
    </row>
    <row r="68" spans="1:13" ht="15.75" customHeight="1" x14ac:dyDescent="0.2">
      <c r="A68" s="86" t="s">
        <v>46</v>
      </c>
      <c r="B68" s="55" t="s">
        <v>4</v>
      </c>
      <c r="C68" s="55" t="s">
        <v>40</v>
      </c>
      <c r="D68" s="55" t="s">
        <v>4</v>
      </c>
      <c r="E68" s="55" t="s">
        <v>40</v>
      </c>
      <c r="F68" s="55" t="s">
        <v>4</v>
      </c>
      <c r="G68" s="55" t="s">
        <v>40</v>
      </c>
      <c r="H68" s="55" t="s">
        <v>4</v>
      </c>
      <c r="I68" s="55" t="s">
        <v>40</v>
      </c>
      <c r="J68" s="247"/>
      <c r="K68" s="247"/>
      <c r="L68" s="247"/>
      <c r="M68" s="247"/>
    </row>
    <row r="69" spans="1:13" x14ac:dyDescent="0.2">
      <c r="A69" s="177" t="s">
        <v>47</v>
      </c>
      <c r="B69" s="178">
        <v>0</v>
      </c>
      <c r="C69" s="178">
        <v>0</v>
      </c>
      <c r="D69" s="178">
        <v>4</v>
      </c>
      <c r="E69" s="178">
        <v>1</v>
      </c>
      <c r="F69" s="178">
        <v>3</v>
      </c>
      <c r="G69" s="178">
        <v>0</v>
      </c>
      <c r="H69" s="178">
        <v>2</v>
      </c>
      <c r="I69" s="178">
        <v>1</v>
      </c>
      <c r="J69" s="178">
        <v>7</v>
      </c>
      <c r="K69" s="178">
        <v>6</v>
      </c>
      <c r="L69" s="174">
        <v>16</v>
      </c>
      <c r="M69" s="174">
        <v>8</v>
      </c>
    </row>
    <row r="70" spans="1:13" x14ac:dyDescent="0.2">
      <c r="A70" s="177" t="s">
        <v>118</v>
      </c>
      <c r="B70" s="178">
        <v>2</v>
      </c>
      <c r="C70" s="178">
        <v>0</v>
      </c>
      <c r="D70" s="178">
        <v>6</v>
      </c>
      <c r="E70" s="178">
        <v>1</v>
      </c>
      <c r="F70" s="178">
        <v>9</v>
      </c>
      <c r="G70" s="178">
        <v>0</v>
      </c>
      <c r="H70" s="178">
        <v>9</v>
      </c>
      <c r="I70" s="178">
        <v>5</v>
      </c>
      <c r="J70" s="178">
        <v>4</v>
      </c>
      <c r="K70" s="178">
        <v>1</v>
      </c>
      <c r="L70" s="174">
        <v>30</v>
      </c>
      <c r="M70" s="174">
        <v>7</v>
      </c>
    </row>
    <row r="71" spans="1:13" x14ac:dyDescent="0.2">
      <c r="A71" s="177" t="s">
        <v>119</v>
      </c>
      <c r="B71" s="178">
        <v>3</v>
      </c>
      <c r="C71" s="178">
        <v>1</v>
      </c>
      <c r="D71" s="178">
        <v>4</v>
      </c>
      <c r="E71" s="178">
        <v>0</v>
      </c>
      <c r="F71" s="178">
        <v>5</v>
      </c>
      <c r="G71" s="178">
        <v>2</v>
      </c>
      <c r="H71" s="178">
        <v>1</v>
      </c>
      <c r="I71" s="178">
        <v>0</v>
      </c>
      <c r="J71" s="178">
        <v>1</v>
      </c>
      <c r="K71" s="178">
        <v>0</v>
      </c>
      <c r="L71" s="174">
        <v>14</v>
      </c>
      <c r="M71" s="174">
        <v>3</v>
      </c>
    </row>
    <row r="72" spans="1:13" x14ac:dyDescent="0.2">
      <c r="A72" s="177" t="s">
        <v>120</v>
      </c>
      <c r="B72" s="178">
        <v>4</v>
      </c>
      <c r="C72" s="178">
        <v>0</v>
      </c>
      <c r="D72" s="178">
        <v>11</v>
      </c>
      <c r="E72" s="178">
        <v>1</v>
      </c>
      <c r="F72" s="178">
        <v>21</v>
      </c>
      <c r="G72" s="178">
        <v>5</v>
      </c>
      <c r="H72" s="178">
        <v>5</v>
      </c>
      <c r="I72" s="178">
        <v>2</v>
      </c>
      <c r="J72" s="178">
        <v>1</v>
      </c>
      <c r="K72" s="178">
        <v>0</v>
      </c>
      <c r="L72" s="174">
        <v>42</v>
      </c>
      <c r="M72" s="174">
        <v>8</v>
      </c>
    </row>
    <row r="73" spans="1:13" x14ac:dyDescent="0.2">
      <c r="A73" s="177" t="s">
        <v>143</v>
      </c>
      <c r="B73" s="178">
        <v>0</v>
      </c>
      <c r="C73" s="178">
        <v>0</v>
      </c>
      <c r="D73" s="178">
        <v>0</v>
      </c>
      <c r="E73" s="178">
        <v>0</v>
      </c>
      <c r="F73" s="178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4">
        <v>0</v>
      </c>
      <c r="M73" s="174">
        <v>0</v>
      </c>
    </row>
    <row r="74" spans="1:13" x14ac:dyDescent="0.2">
      <c r="A74" s="175" t="s">
        <v>4</v>
      </c>
      <c r="B74" s="174">
        <v>9</v>
      </c>
      <c r="C74" s="174">
        <v>1</v>
      </c>
      <c r="D74" s="174">
        <v>25</v>
      </c>
      <c r="E74" s="174">
        <v>3</v>
      </c>
      <c r="F74" s="174">
        <v>38</v>
      </c>
      <c r="G74" s="174">
        <v>7</v>
      </c>
      <c r="H74" s="174">
        <v>17</v>
      </c>
      <c r="I74" s="174">
        <v>8</v>
      </c>
      <c r="J74" s="174">
        <v>13</v>
      </c>
      <c r="K74" s="174">
        <v>7</v>
      </c>
      <c r="L74" s="174">
        <v>102</v>
      </c>
      <c r="M74" s="174">
        <v>26</v>
      </c>
    </row>
    <row r="75" spans="1:13" ht="15.75" x14ac:dyDescent="0.2">
      <c r="A75" s="276" t="s">
        <v>355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</row>
    <row r="76" spans="1:13" ht="26.25" customHeight="1" x14ac:dyDescent="0.2">
      <c r="A76" s="176"/>
      <c r="B76" s="247" t="s">
        <v>48</v>
      </c>
      <c r="C76" s="247"/>
      <c r="D76" s="247" t="s">
        <v>49</v>
      </c>
      <c r="E76" s="247"/>
      <c r="F76" s="247" t="s">
        <v>51</v>
      </c>
      <c r="G76" s="247"/>
      <c r="H76" s="247" t="s">
        <v>50</v>
      </c>
      <c r="I76" s="247"/>
      <c r="J76" s="247" t="s">
        <v>4</v>
      </c>
      <c r="K76" s="247" t="s">
        <v>40</v>
      </c>
      <c r="L76" s="247"/>
      <c r="M76" s="247"/>
    </row>
    <row r="77" spans="1:13" ht="15" customHeight="1" x14ac:dyDescent="0.2">
      <c r="A77" s="86" t="s">
        <v>46</v>
      </c>
      <c r="B77" s="55" t="s">
        <v>4</v>
      </c>
      <c r="C77" s="55" t="s">
        <v>40</v>
      </c>
      <c r="D77" s="55" t="s">
        <v>4</v>
      </c>
      <c r="E77" s="55" t="s">
        <v>40</v>
      </c>
      <c r="F77" s="55" t="s">
        <v>4</v>
      </c>
      <c r="G77" s="55" t="s">
        <v>40</v>
      </c>
      <c r="H77" s="55" t="s">
        <v>4</v>
      </c>
      <c r="I77" s="55" t="s">
        <v>40</v>
      </c>
      <c r="J77" s="247"/>
      <c r="K77" s="247"/>
      <c r="L77" s="247"/>
      <c r="M77" s="247"/>
    </row>
    <row r="78" spans="1:13" x14ac:dyDescent="0.2">
      <c r="A78" s="177" t="s">
        <v>47</v>
      </c>
      <c r="B78" s="178">
        <v>0</v>
      </c>
      <c r="C78" s="178">
        <v>0</v>
      </c>
      <c r="D78" s="178">
        <v>0</v>
      </c>
      <c r="E78" s="178">
        <v>0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78">
        <v>0</v>
      </c>
      <c r="L78" s="174">
        <v>0</v>
      </c>
      <c r="M78" s="174">
        <v>0</v>
      </c>
    </row>
    <row r="79" spans="1:13" x14ac:dyDescent="0.2">
      <c r="A79" s="177" t="s">
        <v>118</v>
      </c>
      <c r="B79" s="178">
        <v>0</v>
      </c>
      <c r="C79" s="178">
        <v>0</v>
      </c>
      <c r="D79" s="178">
        <v>0</v>
      </c>
      <c r="E79" s="178">
        <v>0</v>
      </c>
      <c r="F79" s="178">
        <v>0</v>
      </c>
      <c r="G79" s="178">
        <v>0</v>
      </c>
      <c r="H79" s="178">
        <v>1</v>
      </c>
      <c r="I79" s="178">
        <v>1</v>
      </c>
      <c r="J79" s="178">
        <v>0</v>
      </c>
      <c r="K79" s="178">
        <v>0</v>
      </c>
      <c r="L79" s="174">
        <v>1</v>
      </c>
      <c r="M79" s="174">
        <v>1</v>
      </c>
    </row>
    <row r="80" spans="1:13" x14ac:dyDescent="0.2">
      <c r="A80" s="177" t="s">
        <v>119</v>
      </c>
      <c r="B80" s="178">
        <v>0</v>
      </c>
      <c r="C80" s="178">
        <v>0</v>
      </c>
      <c r="D80" s="178">
        <v>0</v>
      </c>
      <c r="E80" s="178">
        <v>0</v>
      </c>
      <c r="F80" s="178">
        <v>0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  <c r="L80" s="174">
        <v>0</v>
      </c>
      <c r="M80" s="174">
        <v>0</v>
      </c>
    </row>
    <row r="81" spans="1:13" x14ac:dyDescent="0.2">
      <c r="A81" s="177" t="s">
        <v>120</v>
      </c>
      <c r="B81" s="178">
        <v>1</v>
      </c>
      <c r="C81" s="178">
        <v>1</v>
      </c>
      <c r="D81" s="178">
        <v>1</v>
      </c>
      <c r="E81" s="178">
        <v>0</v>
      </c>
      <c r="F81" s="178">
        <v>0</v>
      </c>
      <c r="G81" s="178">
        <v>0</v>
      </c>
      <c r="H81" s="178">
        <v>1</v>
      </c>
      <c r="I81" s="178">
        <v>1</v>
      </c>
      <c r="J81" s="178">
        <v>2</v>
      </c>
      <c r="K81" s="178">
        <v>0</v>
      </c>
      <c r="L81" s="174">
        <v>5</v>
      </c>
      <c r="M81" s="174">
        <v>2</v>
      </c>
    </row>
    <row r="82" spans="1:13" x14ac:dyDescent="0.2">
      <c r="A82" s="177" t="s">
        <v>143</v>
      </c>
      <c r="B82" s="178">
        <v>0</v>
      </c>
      <c r="C82" s="178">
        <v>0</v>
      </c>
      <c r="D82" s="178">
        <v>0</v>
      </c>
      <c r="E82" s="178">
        <v>0</v>
      </c>
      <c r="F82" s="178">
        <v>0</v>
      </c>
      <c r="G82" s="178">
        <v>0</v>
      </c>
      <c r="H82" s="178">
        <v>0</v>
      </c>
      <c r="I82" s="178">
        <v>0</v>
      </c>
      <c r="J82" s="178">
        <v>0</v>
      </c>
      <c r="K82" s="178">
        <v>0</v>
      </c>
      <c r="L82" s="174">
        <v>0</v>
      </c>
      <c r="M82" s="174">
        <v>0</v>
      </c>
    </row>
    <row r="83" spans="1:13" x14ac:dyDescent="0.2">
      <c r="A83" s="175" t="s">
        <v>4</v>
      </c>
      <c r="B83" s="174">
        <v>1</v>
      </c>
      <c r="C83" s="174">
        <v>1</v>
      </c>
      <c r="D83" s="174">
        <v>1</v>
      </c>
      <c r="E83" s="174">
        <v>0</v>
      </c>
      <c r="F83" s="174">
        <v>0</v>
      </c>
      <c r="G83" s="174">
        <v>0</v>
      </c>
      <c r="H83" s="174">
        <v>2</v>
      </c>
      <c r="I83" s="174">
        <v>2</v>
      </c>
      <c r="J83" s="174">
        <v>2</v>
      </c>
      <c r="K83" s="174">
        <v>0</v>
      </c>
      <c r="L83" s="174">
        <v>6</v>
      </c>
      <c r="M83" s="174">
        <v>3</v>
      </c>
    </row>
    <row r="84" spans="1:13" x14ac:dyDescent="0.2">
      <c r="A84" s="102" t="s">
        <v>348</v>
      </c>
      <c r="B84" s="104">
        <v>42</v>
      </c>
      <c r="C84" s="104">
        <v>8</v>
      </c>
      <c r="D84" s="104">
        <v>121</v>
      </c>
      <c r="E84" s="104">
        <v>35</v>
      </c>
      <c r="F84" s="104">
        <v>196</v>
      </c>
      <c r="G84" s="104">
        <v>66</v>
      </c>
      <c r="H84" s="104">
        <v>164</v>
      </c>
      <c r="I84" s="104">
        <v>80</v>
      </c>
      <c r="J84" s="104">
        <v>37</v>
      </c>
      <c r="K84" s="104">
        <v>13</v>
      </c>
      <c r="L84" s="104">
        <v>560</v>
      </c>
      <c r="M84" s="104">
        <v>202</v>
      </c>
    </row>
    <row r="85" spans="1:13" s="7" customFormat="1" x14ac:dyDescent="0.2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x14ac:dyDescent="0.2">
      <c r="A86" s="42"/>
    </row>
    <row r="87" spans="1:13" ht="21.75" customHeight="1" x14ac:dyDescent="0.2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139"/>
    </row>
    <row r="88" spans="1:13" ht="15" customHeight="1" x14ac:dyDescent="0.2">
      <c r="A88" s="42"/>
    </row>
  </sheetData>
  <sheetProtection password="C842" sheet="1" objects="1" scenarios="1"/>
  <mergeCells count="85">
    <mergeCell ref="L58:L59"/>
    <mergeCell ref="M58:M59"/>
    <mergeCell ref="B67:C67"/>
    <mergeCell ref="D67:E67"/>
    <mergeCell ref="F67:G67"/>
    <mergeCell ref="H67:I67"/>
    <mergeCell ref="J67:J68"/>
    <mergeCell ref="K67:K68"/>
    <mergeCell ref="L67:L68"/>
    <mergeCell ref="M67:M68"/>
    <mergeCell ref="A66:L66"/>
    <mergeCell ref="B58:C58"/>
    <mergeCell ref="D58:E58"/>
    <mergeCell ref="F58:G58"/>
    <mergeCell ref="H58:I58"/>
    <mergeCell ref="J58:J59"/>
    <mergeCell ref="F40:G40"/>
    <mergeCell ref="H40:I40"/>
    <mergeCell ref="J40:J41"/>
    <mergeCell ref="K40:K41"/>
    <mergeCell ref="L40:L41"/>
    <mergeCell ref="K58:K59"/>
    <mergeCell ref="L13:L14"/>
    <mergeCell ref="F13:G13"/>
    <mergeCell ref="H13:I13"/>
    <mergeCell ref="A1:M1"/>
    <mergeCell ref="A3:L3"/>
    <mergeCell ref="A12:L12"/>
    <mergeCell ref="M40:M41"/>
    <mergeCell ref="B49:C49"/>
    <mergeCell ref="D49:E49"/>
    <mergeCell ref="F49:G49"/>
    <mergeCell ref="H49:I49"/>
    <mergeCell ref="J49:J50"/>
    <mergeCell ref="K49:K50"/>
    <mergeCell ref="L49:L50"/>
    <mergeCell ref="M49:M50"/>
    <mergeCell ref="M76:M77"/>
    <mergeCell ref="B2:I2"/>
    <mergeCell ref="M4:M5"/>
    <mergeCell ref="M13:M14"/>
    <mergeCell ref="K22:K23"/>
    <mergeCell ref="L22:L23"/>
    <mergeCell ref="M22:M23"/>
    <mergeCell ref="B31:C31"/>
    <mergeCell ref="D31:E31"/>
    <mergeCell ref="F31:G31"/>
    <mergeCell ref="H31:I31"/>
    <mergeCell ref="J31:J32"/>
    <mergeCell ref="J2:K2"/>
    <mergeCell ref="K13:K14"/>
    <mergeCell ref="B13:C13"/>
    <mergeCell ref="L4:L5"/>
    <mergeCell ref="K76:K77"/>
    <mergeCell ref="A87:L87"/>
    <mergeCell ref="B4:C4"/>
    <mergeCell ref="D4:E4"/>
    <mergeCell ref="F4:G4"/>
    <mergeCell ref="H4:I4"/>
    <mergeCell ref="J4:J5"/>
    <mergeCell ref="K4:K5"/>
    <mergeCell ref="J13:J14"/>
    <mergeCell ref="D13:E13"/>
    <mergeCell ref="L76:L77"/>
    <mergeCell ref="B76:C76"/>
    <mergeCell ref="D76:E76"/>
    <mergeCell ref="F76:G76"/>
    <mergeCell ref="H76:I76"/>
    <mergeCell ref="J76:J77"/>
    <mergeCell ref="A75:M75"/>
    <mergeCell ref="A21:L21"/>
    <mergeCell ref="A30:L30"/>
    <mergeCell ref="A39:L39"/>
    <mergeCell ref="A48:L48"/>
    <mergeCell ref="A57:L57"/>
    <mergeCell ref="J22:J23"/>
    <mergeCell ref="K31:K32"/>
    <mergeCell ref="L31:L32"/>
    <mergeCell ref="M31:M32"/>
    <mergeCell ref="B22:C22"/>
    <mergeCell ref="D22:E22"/>
    <mergeCell ref="F22:G22"/>
    <mergeCell ref="H22:I22"/>
    <mergeCell ref="B40:C40"/>
    <mergeCell ref="D40:E40"/>
  </mergeCells>
  <pageMargins left="0.70866141732283472" right="0.70866141732283472" top="0.74803149606299213" bottom="0.74803149606299213" header="0.31496062992125984" footer="0.31496062992125984"/>
  <pageSetup paperSize="9" scale="74" firstPageNumber="86" orientation="landscape" useFirstPageNumber="1" r:id="rId1"/>
  <headerFooter>
    <oddFooter>&amp;C&amp;P</oddFooter>
  </headerFooter>
  <rowBreaks count="2" manualBreakCount="2">
    <brk id="38" max="16383" man="1"/>
    <brk id="8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9" tint="0.59999389629810485"/>
  </sheetPr>
  <dimension ref="A1:D16"/>
  <sheetViews>
    <sheetView windowProtection="1" zoomScaleNormal="100" workbookViewId="0">
      <selection activeCell="F4" sqref="F4"/>
    </sheetView>
  </sheetViews>
  <sheetFormatPr defaultRowHeight="12.75" x14ac:dyDescent="0.2"/>
  <cols>
    <col min="1" max="1" width="44.140625" style="106" customWidth="1"/>
    <col min="2" max="2" width="19.7109375" style="42" customWidth="1"/>
    <col min="3" max="3" width="18.5703125" style="42" customWidth="1"/>
    <col min="4" max="16384" width="9.140625" style="1"/>
  </cols>
  <sheetData>
    <row r="1" spans="1:4" ht="54.75" customHeight="1" x14ac:dyDescent="0.2">
      <c r="A1" s="267" t="s">
        <v>373</v>
      </c>
      <c r="B1" s="267"/>
      <c r="C1" s="267"/>
    </row>
    <row r="2" spans="1:4" s="5" customFormat="1" ht="38.25" customHeight="1" x14ac:dyDescent="0.2">
      <c r="A2" s="119" t="s">
        <v>211</v>
      </c>
      <c r="B2" s="54" t="s">
        <v>34</v>
      </c>
      <c r="C2" s="55" t="s">
        <v>372</v>
      </c>
    </row>
    <row r="3" spans="1:4" s="6" customFormat="1" x14ac:dyDescent="0.2">
      <c r="A3" s="168" t="s">
        <v>200</v>
      </c>
      <c r="B3" s="141">
        <v>7</v>
      </c>
      <c r="C3" s="141">
        <v>0</v>
      </c>
    </row>
    <row r="4" spans="1:4" s="6" customFormat="1" x14ac:dyDescent="0.2">
      <c r="A4" s="168" t="s">
        <v>201</v>
      </c>
      <c r="B4" s="141">
        <v>1</v>
      </c>
      <c r="C4" s="141">
        <v>1</v>
      </c>
    </row>
    <row r="5" spans="1:4" s="6" customFormat="1" x14ac:dyDescent="0.2">
      <c r="A5" s="168" t="s">
        <v>203</v>
      </c>
      <c r="B5" s="141">
        <v>3</v>
      </c>
      <c r="C5" s="141">
        <v>0</v>
      </c>
    </row>
    <row r="6" spans="1:4" s="6" customFormat="1" x14ac:dyDescent="0.2">
      <c r="A6" s="168" t="s">
        <v>204</v>
      </c>
      <c r="B6" s="141">
        <v>4</v>
      </c>
      <c r="C6" s="141">
        <v>0</v>
      </c>
    </row>
    <row r="7" spans="1:4" s="6" customFormat="1" x14ac:dyDescent="0.2">
      <c r="A7" s="168" t="s">
        <v>205</v>
      </c>
      <c r="B7" s="141">
        <v>2</v>
      </c>
      <c r="C7" s="141">
        <v>0</v>
      </c>
    </row>
    <row r="8" spans="1:4" s="6" customFormat="1" x14ac:dyDescent="0.2">
      <c r="A8" s="168" t="s">
        <v>206</v>
      </c>
      <c r="B8" s="141">
        <v>2</v>
      </c>
      <c r="C8" s="141">
        <v>3</v>
      </c>
    </row>
    <row r="9" spans="1:4" s="6" customFormat="1" x14ac:dyDescent="0.2">
      <c r="A9" s="168" t="s">
        <v>207</v>
      </c>
      <c r="B9" s="141">
        <v>7</v>
      </c>
      <c r="C9" s="141">
        <v>0</v>
      </c>
    </row>
    <row r="10" spans="1:4" s="6" customFormat="1" x14ac:dyDescent="0.2">
      <c r="A10" s="168" t="s">
        <v>213</v>
      </c>
      <c r="B10" s="141">
        <v>6</v>
      </c>
      <c r="C10" s="141">
        <v>1</v>
      </c>
    </row>
    <row r="11" spans="1:4" s="6" customFormat="1" ht="26.25" customHeight="1" x14ac:dyDescent="0.2">
      <c r="A11" s="169" t="s">
        <v>214</v>
      </c>
      <c r="B11" s="166">
        <v>0</v>
      </c>
      <c r="C11" s="166">
        <v>0</v>
      </c>
    </row>
    <row r="12" spans="1:4" x14ac:dyDescent="0.2">
      <c r="A12" s="87" t="s">
        <v>4</v>
      </c>
      <c r="B12" s="170">
        <v>32</v>
      </c>
      <c r="C12" s="170">
        <v>5</v>
      </c>
    </row>
    <row r="14" spans="1:4" ht="12.75" customHeight="1" x14ac:dyDescent="0.2">
      <c r="A14" s="294"/>
      <c r="B14" s="294"/>
      <c r="C14" s="294"/>
      <c r="D14" s="7"/>
    </row>
    <row r="15" spans="1:4" ht="30" customHeight="1" x14ac:dyDescent="0.2">
      <c r="A15" s="288"/>
      <c r="B15" s="288"/>
      <c r="C15" s="288"/>
      <c r="D15" s="15"/>
    </row>
    <row r="16" spans="1:4" ht="15" customHeight="1" x14ac:dyDescent="0.2">
      <c r="A16" s="140"/>
      <c r="B16" s="140"/>
      <c r="C16" s="140"/>
      <c r="D16" s="15"/>
    </row>
  </sheetData>
  <sheetProtection password="C842" sheet="1" objects="1" scenarios="1"/>
  <mergeCells count="3">
    <mergeCell ref="A1:C1"/>
    <mergeCell ref="A15:C15"/>
    <mergeCell ref="A14:C14"/>
  </mergeCells>
  <pageMargins left="0.70866141732283472" right="0.70866141732283472" top="0.74803149606299213" bottom="0.74803149606299213" header="0.31496062992125984" footer="0.31496062992125984"/>
  <pageSetup paperSize="9" firstPageNumber="88" orientation="portrait" useFirstPageNumber="1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9" tint="0.59999389629810485"/>
  </sheetPr>
  <dimension ref="A1:H39"/>
  <sheetViews>
    <sheetView windowProtection="1" zoomScaleNormal="100" workbookViewId="0">
      <selection activeCell="K14" sqref="K14"/>
    </sheetView>
  </sheetViews>
  <sheetFormatPr defaultRowHeight="12.75" x14ac:dyDescent="0.2"/>
  <cols>
    <col min="1" max="1" width="34.5703125" style="120" customWidth="1"/>
    <col min="2" max="2" width="17.42578125" style="147" customWidth="1"/>
    <col min="3" max="3" width="18.7109375" style="147" customWidth="1"/>
    <col min="4" max="4" width="19.42578125" style="147" customWidth="1"/>
    <col min="5" max="5" width="16.42578125" style="147" customWidth="1"/>
    <col min="6" max="16384" width="9.140625" style="1"/>
  </cols>
  <sheetData>
    <row r="1" spans="1:5" ht="42.75" customHeight="1" x14ac:dyDescent="0.2">
      <c r="A1" s="244" t="s">
        <v>358</v>
      </c>
      <c r="B1" s="244"/>
      <c r="C1" s="244"/>
      <c r="D1" s="244"/>
      <c r="E1" s="244"/>
    </row>
    <row r="2" spans="1:5" s="5" customFormat="1" ht="38.25" customHeight="1" x14ac:dyDescent="0.2">
      <c r="A2" s="264" t="s">
        <v>212</v>
      </c>
      <c r="B2" s="297" t="s">
        <v>52</v>
      </c>
      <c r="C2" s="297"/>
      <c r="D2" s="297"/>
      <c r="E2" s="298" t="s">
        <v>53</v>
      </c>
    </row>
    <row r="3" spans="1:5" s="5" customFormat="1" ht="15" customHeight="1" x14ac:dyDescent="0.2">
      <c r="A3" s="291"/>
      <c r="B3" s="297" t="s">
        <v>400</v>
      </c>
      <c r="C3" s="297"/>
      <c r="D3" s="297" t="s">
        <v>401</v>
      </c>
      <c r="E3" s="298"/>
    </row>
    <row r="4" spans="1:5" s="5" customFormat="1" ht="40.5" customHeight="1" x14ac:dyDescent="0.2">
      <c r="A4" s="291"/>
      <c r="B4" s="115" t="s">
        <v>89</v>
      </c>
      <c r="C4" s="115" t="s">
        <v>144</v>
      </c>
      <c r="D4" s="297"/>
      <c r="E4" s="298"/>
    </row>
    <row r="5" spans="1:5" s="6" customFormat="1" ht="15.75" x14ac:dyDescent="0.2">
      <c r="A5" s="276" t="s">
        <v>201</v>
      </c>
      <c r="B5" s="277"/>
      <c r="C5" s="277"/>
      <c r="D5" s="277"/>
      <c r="E5" s="277"/>
    </row>
    <row r="6" spans="1:5" s="6" customFormat="1" x14ac:dyDescent="0.2">
      <c r="A6" s="165" t="s">
        <v>111</v>
      </c>
      <c r="B6" s="145">
        <v>1</v>
      </c>
      <c r="C6" s="166">
        <v>1</v>
      </c>
      <c r="D6" s="166"/>
      <c r="E6" s="167">
        <v>50</v>
      </c>
    </row>
    <row r="7" spans="1:5" s="6" customFormat="1" x14ac:dyDescent="0.2">
      <c r="A7" s="165" t="s">
        <v>128</v>
      </c>
      <c r="B7" s="145"/>
      <c r="C7" s="166"/>
      <c r="D7" s="166"/>
      <c r="E7" s="167"/>
    </row>
    <row r="8" spans="1:5" s="6" customFormat="1" x14ac:dyDescent="0.2">
      <c r="A8" s="165" t="s">
        <v>112</v>
      </c>
      <c r="B8" s="145"/>
      <c r="C8" s="166"/>
      <c r="D8" s="166"/>
      <c r="E8" s="167"/>
    </row>
    <row r="9" spans="1:5" s="6" customFormat="1" x14ac:dyDescent="0.2">
      <c r="A9" s="165" t="s">
        <v>128</v>
      </c>
      <c r="B9" s="145"/>
      <c r="C9" s="166"/>
      <c r="D9" s="166"/>
      <c r="E9" s="167"/>
    </row>
    <row r="10" spans="1:5" s="6" customFormat="1" ht="15.75" x14ac:dyDescent="0.2">
      <c r="A10" s="276" t="s">
        <v>203</v>
      </c>
      <c r="B10" s="277"/>
      <c r="C10" s="277"/>
      <c r="D10" s="277"/>
      <c r="E10" s="277"/>
    </row>
    <row r="11" spans="1:5" s="6" customFormat="1" x14ac:dyDescent="0.2">
      <c r="A11" s="165" t="s">
        <v>111</v>
      </c>
      <c r="B11" s="145">
        <v>1</v>
      </c>
      <c r="C11" s="166"/>
      <c r="D11" s="166">
        <v>1</v>
      </c>
      <c r="E11" s="167">
        <v>54</v>
      </c>
    </row>
    <row r="12" spans="1:5" s="6" customFormat="1" x14ac:dyDescent="0.2">
      <c r="A12" s="165" t="s">
        <v>128</v>
      </c>
      <c r="B12" s="145"/>
      <c r="C12" s="166"/>
      <c r="D12" s="166"/>
      <c r="E12" s="167"/>
    </row>
    <row r="13" spans="1:5" s="6" customFormat="1" x14ac:dyDescent="0.2">
      <c r="A13" s="165" t="s">
        <v>112</v>
      </c>
      <c r="B13" s="145"/>
      <c r="C13" s="166"/>
      <c r="D13" s="166"/>
      <c r="E13" s="167"/>
    </row>
    <row r="14" spans="1:5" s="6" customFormat="1" x14ac:dyDescent="0.2">
      <c r="A14" s="165" t="s">
        <v>128</v>
      </c>
      <c r="B14" s="145"/>
      <c r="C14" s="166"/>
      <c r="D14" s="166"/>
      <c r="E14" s="167"/>
    </row>
    <row r="15" spans="1:5" s="6" customFormat="1" ht="15.75" x14ac:dyDescent="0.2">
      <c r="A15" s="276" t="s">
        <v>206</v>
      </c>
      <c r="B15" s="299"/>
      <c r="C15" s="299"/>
      <c r="D15" s="299"/>
      <c r="E15" s="299"/>
    </row>
    <row r="16" spans="1:5" s="6" customFormat="1" x14ac:dyDescent="0.2">
      <c r="A16" s="165" t="s">
        <v>111</v>
      </c>
      <c r="B16" s="145"/>
      <c r="C16" s="166"/>
      <c r="D16" s="166"/>
      <c r="E16" s="167"/>
    </row>
    <row r="17" spans="1:5" s="6" customFormat="1" x14ac:dyDescent="0.2">
      <c r="A17" s="165" t="s">
        <v>128</v>
      </c>
      <c r="B17" s="145"/>
      <c r="C17" s="166"/>
      <c r="D17" s="166"/>
      <c r="E17" s="167"/>
    </row>
    <row r="18" spans="1:5" s="6" customFormat="1" x14ac:dyDescent="0.2">
      <c r="A18" s="165" t="s">
        <v>112</v>
      </c>
      <c r="B18" s="145">
        <v>2</v>
      </c>
      <c r="C18" s="166"/>
      <c r="D18" s="166">
        <v>2</v>
      </c>
      <c r="E18" s="167">
        <v>38</v>
      </c>
    </row>
    <row r="19" spans="1:5" s="6" customFormat="1" x14ac:dyDescent="0.2">
      <c r="A19" s="165" t="s">
        <v>128</v>
      </c>
      <c r="B19" s="145"/>
      <c r="C19" s="166"/>
      <c r="D19" s="166"/>
      <c r="E19" s="167"/>
    </row>
    <row r="20" spans="1:5" s="6" customFormat="1" ht="15" x14ac:dyDescent="0.2">
      <c r="A20" s="276" t="s">
        <v>207</v>
      </c>
      <c r="B20" s="295"/>
      <c r="C20" s="295"/>
      <c r="D20" s="295"/>
      <c r="E20" s="295"/>
    </row>
    <row r="21" spans="1:5" s="6" customFormat="1" x14ac:dyDescent="0.2">
      <c r="A21" s="165" t="s">
        <v>111</v>
      </c>
      <c r="B21" s="145"/>
      <c r="C21" s="166"/>
      <c r="D21" s="166"/>
      <c r="E21" s="167"/>
    </row>
    <row r="22" spans="1:5" s="6" customFormat="1" x14ac:dyDescent="0.2">
      <c r="A22" s="165" t="s">
        <v>128</v>
      </c>
      <c r="B22" s="145"/>
      <c r="C22" s="166"/>
      <c r="D22" s="166"/>
      <c r="E22" s="167"/>
    </row>
    <row r="23" spans="1:5" s="6" customFormat="1" x14ac:dyDescent="0.2">
      <c r="A23" s="165" t="s">
        <v>112</v>
      </c>
      <c r="B23" s="145">
        <v>2</v>
      </c>
      <c r="C23" s="166">
        <v>1</v>
      </c>
      <c r="D23" s="166">
        <v>1</v>
      </c>
      <c r="E23" s="167">
        <v>54</v>
      </c>
    </row>
    <row r="24" spans="1:5" s="6" customFormat="1" x14ac:dyDescent="0.2">
      <c r="A24" s="165" t="s">
        <v>128</v>
      </c>
      <c r="B24" s="145">
        <v>1</v>
      </c>
      <c r="C24" s="166">
        <v>1</v>
      </c>
      <c r="D24" s="166"/>
      <c r="E24" s="167">
        <v>67</v>
      </c>
    </row>
    <row r="25" spans="1:5" s="6" customFormat="1" ht="15.75" x14ac:dyDescent="0.2">
      <c r="A25" s="276" t="s">
        <v>208</v>
      </c>
      <c r="B25" s="299"/>
      <c r="C25" s="299"/>
      <c r="D25" s="299"/>
      <c r="E25" s="299"/>
    </row>
    <row r="26" spans="1:5" s="6" customFormat="1" ht="19.5" customHeight="1" x14ac:dyDescent="0.2">
      <c r="A26" s="165" t="s">
        <v>111</v>
      </c>
      <c r="B26" s="145"/>
      <c r="C26" s="166"/>
      <c r="D26" s="166"/>
      <c r="E26" s="167"/>
    </row>
    <row r="27" spans="1:5" s="6" customFormat="1" x14ac:dyDescent="0.2">
      <c r="A27" s="165" t="s">
        <v>128</v>
      </c>
      <c r="B27" s="145"/>
      <c r="C27" s="166"/>
      <c r="D27" s="166"/>
      <c r="E27" s="167"/>
    </row>
    <row r="28" spans="1:5" s="6" customFormat="1" x14ac:dyDescent="0.2">
      <c r="A28" s="165" t="s">
        <v>112</v>
      </c>
      <c r="B28" s="145">
        <v>2</v>
      </c>
      <c r="C28" s="166"/>
      <c r="D28" s="166">
        <v>2</v>
      </c>
      <c r="E28" s="167">
        <v>34</v>
      </c>
    </row>
    <row r="29" spans="1:5" s="6" customFormat="1" x14ac:dyDescent="0.2">
      <c r="A29" s="165" t="s">
        <v>128</v>
      </c>
      <c r="B29" s="145">
        <v>1</v>
      </c>
      <c r="C29" s="166"/>
      <c r="D29" s="166">
        <v>1</v>
      </c>
      <c r="E29" s="167">
        <v>34</v>
      </c>
    </row>
    <row r="30" spans="1:5" x14ac:dyDescent="0.2">
      <c r="A30" s="102" t="s">
        <v>357</v>
      </c>
      <c r="B30" s="148">
        <v>2</v>
      </c>
      <c r="C30" s="148">
        <v>1</v>
      </c>
      <c r="D30" s="148">
        <v>1</v>
      </c>
      <c r="E30" s="148">
        <v>52</v>
      </c>
    </row>
    <row r="31" spans="1:5" x14ac:dyDescent="0.2">
      <c r="A31" s="144" t="s">
        <v>128</v>
      </c>
      <c r="B31" s="146"/>
      <c r="C31" s="146"/>
      <c r="D31" s="146"/>
      <c r="E31" s="146"/>
    </row>
    <row r="32" spans="1:5" x14ac:dyDescent="0.2">
      <c r="A32" s="102" t="s">
        <v>356</v>
      </c>
      <c r="B32" s="148">
        <v>6</v>
      </c>
      <c r="C32" s="148">
        <v>1</v>
      </c>
      <c r="D32" s="148">
        <v>5</v>
      </c>
      <c r="E32" s="148">
        <v>42</v>
      </c>
    </row>
    <row r="33" spans="1:8" x14ac:dyDescent="0.2">
      <c r="A33" s="144" t="s">
        <v>128</v>
      </c>
      <c r="B33" s="146">
        <v>2</v>
      </c>
      <c r="C33" s="146">
        <v>1</v>
      </c>
      <c r="D33" s="146">
        <v>1</v>
      </c>
      <c r="E33" s="146">
        <v>51</v>
      </c>
    </row>
    <row r="35" spans="1:8" ht="31.5" customHeight="1" x14ac:dyDescent="0.2">
      <c r="A35" s="288"/>
      <c r="B35" s="288"/>
      <c r="C35" s="288"/>
      <c r="D35" s="288"/>
      <c r="E35" s="288"/>
      <c r="F35" s="20"/>
      <c r="G35" s="20"/>
      <c r="H35" s="20"/>
    </row>
    <row r="36" spans="1:8" ht="31.5" customHeight="1" x14ac:dyDescent="0.2">
      <c r="A36" s="288"/>
      <c r="B36" s="288"/>
      <c r="C36" s="288"/>
      <c r="D36" s="288"/>
      <c r="E36" s="288"/>
      <c r="F36" s="23"/>
      <c r="G36" s="23"/>
      <c r="H36" s="23"/>
    </row>
    <row r="37" spans="1:8" x14ac:dyDescent="0.2">
      <c r="A37" s="296"/>
      <c r="B37" s="296"/>
      <c r="C37" s="296"/>
      <c r="D37" s="296"/>
      <c r="E37" s="296"/>
    </row>
    <row r="39" spans="1:8" x14ac:dyDescent="0.2">
      <c r="A39" s="143"/>
    </row>
  </sheetData>
  <sheetProtection password="C842" sheet="1" objects="1" scenarios="1"/>
  <mergeCells count="14">
    <mergeCell ref="A1:E1"/>
    <mergeCell ref="A20:E20"/>
    <mergeCell ref="A36:E36"/>
    <mergeCell ref="A37:E37"/>
    <mergeCell ref="B2:D2"/>
    <mergeCell ref="B3:C3"/>
    <mergeCell ref="D3:D4"/>
    <mergeCell ref="A35:E35"/>
    <mergeCell ref="E2:E4"/>
    <mergeCell ref="A5:E5"/>
    <mergeCell ref="A10:E10"/>
    <mergeCell ref="A15:E15"/>
    <mergeCell ref="A25:E25"/>
    <mergeCell ref="A2:A4"/>
  </mergeCells>
  <pageMargins left="0.70866141732283472" right="0.70866141732283472" top="0.74803149606299213" bottom="0.74803149606299213" header="0.31496062992125984" footer="0.31496062992125984"/>
  <pageSetup paperSize="9" scale="95" firstPageNumber="89" orientation="landscape" useFirstPageNumber="1" r:id="rId1"/>
  <headerFooter>
    <oddFooter>&amp;C&amp;P</oddFooter>
  </headerFooter>
  <rowBreaks count="1" manualBreakCount="1">
    <brk id="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16"/>
  <sheetViews>
    <sheetView windowProtection="1" zoomScaleNormal="100" workbookViewId="0">
      <selection activeCell="I12" sqref="I12:I13"/>
    </sheetView>
  </sheetViews>
  <sheetFormatPr defaultRowHeight="12.75" x14ac:dyDescent="0.2"/>
  <cols>
    <col min="1" max="1" width="29.85546875" style="153" customWidth="1"/>
    <col min="2" max="2" width="10.5703125" style="154" customWidth="1"/>
    <col min="3" max="3" width="11.42578125" style="154" customWidth="1"/>
    <col min="4" max="4" width="12" style="154" customWidth="1"/>
    <col min="5" max="5" width="16.85546875" style="154" customWidth="1"/>
    <col min="6" max="16384" width="9.140625" style="1"/>
  </cols>
  <sheetData>
    <row r="1" spans="1:16" ht="41.25" customHeight="1" x14ac:dyDescent="0.2">
      <c r="A1" s="267" t="s">
        <v>359</v>
      </c>
      <c r="B1" s="267"/>
      <c r="C1" s="267"/>
      <c r="D1" s="267"/>
      <c r="E1" s="267"/>
    </row>
    <row r="2" spans="1:16" s="5" customFormat="1" ht="38.25" customHeight="1" x14ac:dyDescent="0.2">
      <c r="A2" s="300" t="s">
        <v>215</v>
      </c>
      <c r="B2" s="298" t="s">
        <v>138</v>
      </c>
      <c r="C2" s="298"/>
      <c r="D2" s="54"/>
      <c r="E2" s="289" t="s">
        <v>4</v>
      </c>
    </row>
    <row r="3" spans="1:16" s="5" customFormat="1" ht="41.25" customHeight="1" x14ac:dyDescent="0.2">
      <c r="A3" s="301"/>
      <c r="B3" s="54" t="s">
        <v>4</v>
      </c>
      <c r="C3" s="54" t="s">
        <v>69</v>
      </c>
      <c r="D3" s="54" t="s">
        <v>67</v>
      </c>
      <c r="E3" s="289"/>
    </row>
    <row r="4" spans="1:16" ht="30" customHeight="1" x14ac:dyDescent="0.2">
      <c r="A4" s="161" t="s">
        <v>378</v>
      </c>
      <c r="B4" s="149" t="s">
        <v>334</v>
      </c>
      <c r="C4" s="150">
        <v>1</v>
      </c>
      <c r="D4" s="150">
        <v>3</v>
      </c>
      <c r="E4" s="162" t="s">
        <v>334</v>
      </c>
    </row>
    <row r="5" spans="1:16" ht="30" customHeight="1" x14ac:dyDescent="0.2">
      <c r="A5" s="161" t="s">
        <v>379</v>
      </c>
      <c r="B5" s="98">
        <v>7</v>
      </c>
      <c r="C5" s="150"/>
      <c r="D5" s="150"/>
      <c r="E5" s="162">
        <f t="shared" ref="E5:E9" si="0">SUM(B5,D5)</f>
        <v>7</v>
      </c>
    </row>
    <row r="6" spans="1:16" ht="30" customHeight="1" x14ac:dyDescent="0.2">
      <c r="A6" s="161" t="s">
        <v>377</v>
      </c>
      <c r="B6" s="98">
        <v>10</v>
      </c>
      <c r="C6" s="150"/>
      <c r="D6" s="150"/>
      <c r="E6" s="162">
        <f t="shared" si="0"/>
        <v>10</v>
      </c>
    </row>
    <row r="7" spans="1:16" ht="30" customHeight="1" x14ac:dyDescent="0.2">
      <c r="A7" s="161" t="s">
        <v>374</v>
      </c>
      <c r="B7" s="98">
        <v>8</v>
      </c>
      <c r="C7" s="150"/>
      <c r="D7" s="150"/>
      <c r="E7" s="162">
        <f t="shared" si="0"/>
        <v>8</v>
      </c>
    </row>
    <row r="8" spans="1:16" ht="30" customHeight="1" x14ac:dyDescent="0.2">
      <c r="A8" s="161" t="s">
        <v>375</v>
      </c>
      <c r="B8" s="98">
        <v>2</v>
      </c>
      <c r="C8" s="150"/>
      <c r="D8" s="150"/>
      <c r="E8" s="162">
        <f t="shared" si="0"/>
        <v>2</v>
      </c>
    </row>
    <row r="9" spans="1:16" ht="30" customHeight="1" x14ac:dyDescent="0.2">
      <c r="A9" s="163" t="s">
        <v>376</v>
      </c>
      <c r="B9" s="164">
        <v>3182</v>
      </c>
      <c r="C9" s="146"/>
      <c r="D9" s="146"/>
      <c r="E9" s="162">
        <f t="shared" si="0"/>
        <v>3182</v>
      </c>
    </row>
    <row r="10" spans="1:16" x14ac:dyDescent="0.2">
      <c r="A10" s="151"/>
      <c r="B10" s="152"/>
      <c r="C10" s="152"/>
      <c r="D10" s="152"/>
      <c r="E10" s="152"/>
    </row>
    <row r="11" spans="1:16" x14ac:dyDescent="0.2">
      <c r="A11" s="288"/>
      <c r="B11" s="288"/>
      <c r="C11" s="288"/>
      <c r="D11" s="288"/>
      <c r="E11" s="288"/>
    </row>
    <row r="12" spans="1:16" ht="50.25" customHeight="1" x14ac:dyDescent="0.2">
      <c r="A12" s="288"/>
      <c r="B12" s="288"/>
      <c r="C12" s="288"/>
      <c r="D12" s="288"/>
      <c r="E12" s="288"/>
    </row>
    <row r="13" spans="1:16" ht="38.25" customHeight="1" x14ac:dyDescent="0.2">
      <c r="A13" s="316"/>
      <c r="B13" s="316"/>
      <c r="C13" s="316"/>
      <c r="D13" s="316"/>
      <c r="E13" s="316"/>
    </row>
    <row r="14" spans="1:16" ht="30.75" customHeight="1" x14ac:dyDescent="0.2">
      <c r="A14" s="288"/>
      <c r="B14" s="288"/>
      <c r="C14" s="288"/>
      <c r="D14" s="288"/>
      <c r="E14" s="28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7"/>
    </row>
    <row r="15" spans="1:16" ht="30" customHeight="1" x14ac:dyDescent="0.2">
      <c r="A15" s="288"/>
      <c r="B15" s="288"/>
      <c r="C15" s="288"/>
      <c r="D15" s="288"/>
      <c r="E15" s="28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7"/>
    </row>
    <row r="16" spans="1:16" ht="30" customHeight="1" x14ac:dyDescent="0.2">
      <c r="A16" s="288"/>
      <c r="B16" s="288"/>
      <c r="C16" s="288"/>
      <c r="D16" s="288"/>
      <c r="E16" s="288"/>
      <c r="F16" s="13"/>
    </row>
  </sheetData>
  <sheetProtection password="C842" sheet="1" objects="1" scenarios="1"/>
  <mergeCells count="10">
    <mergeCell ref="A14:E14"/>
    <mergeCell ref="A15:E15"/>
    <mergeCell ref="A16:E16"/>
    <mergeCell ref="A1:E1"/>
    <mergeCell ref="B2:C2"/>
    <mergeCell ref="E2:E3"/>
    <mergeCell ref="A11:E11"/>
    <mergeCell ref="A12:E12"/>
    <mergeCell ref="A13:E13"/>
    <mergeCell ref="A2:A3"/>
  </mergeCells>
  <pageMargins left="0.70866141732283472" right="0.70866141732283472" top="0.74803149606299213" bottom="0.74803149606299213" header="0.31496062992125984" footer="0.31496062992125984"/>
  <pageSetup paperSize="9" firstPageNumber="90" fitToWidth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63"/>
  <sheetViews>
    <sheetView windowProtection="1" zoomScaleNormal="100" workbookViewId="0">
      <selection activeCell="A4" sqref="A4:K4"/>
    </sheetView>
  </sheetViews>
  <sheetFormatPr defaultRowHeight="12.75" x14ac:dyDescent="0.2"/>
  <cols>
    <col min="1" max="1" width="22.7109375" style="37" customWidth="1"/>
    <col min="2" max="2" width="10.42578125" style="38" customWidth="1"/>
    <col min="3" max="3" width="8.28515625" style="25" customWidth="1"/>
    <col min="4" max="4" width="6.85546875" style="25" customWidth="1"/>
    <col min="5" max="5" width="8.5703125" style="25" customWidth="1"/>
    <col min="6" max="6" width="7.42578125" style="25" customWidth="1"/>
    <col min="7" max="7" width="8.7109375" style="25" customWidth="1"/>
    <col min="8" max="8" width="7" style="25" customWidth="1"/>
    <col min="9" max="11" width="9.140625" style="25"/>
    <col min="12" max="12" width="4.7109375" style="25" customWidth="1"/>
    <col min="13" max="16384" width="9.140625" style="25"/>
  </cols>
  <sheetData>
    <row r="1" spans="1:11" ht="25.5" customHeight="1" x14ac:dyDescent="0.2">
      <c r="A1" s="243" t="s">
        <v>338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s="27" customFormat="1" ht="38.25" customHeight="1" x14ac:dyDescent="0.2">
      <c r="A2" s="250" t="s">
        <v>215</v>
      </c>
      <c r="B2" s="254"/>
      <c r="C2" s="245" t="s">
        <v>0</v>
      </c>
      <c r="D2" s="245"/>
      <c r="E2" s="245" t="s">
        <v>2</v>
      </c>
      <c r="F2" s="245"/>
      <c r="G2" s="245" t="s">
        <v>1</v>
      </c>
      <c r="H2" s="245"/>
      <c r="I2" s="247" t="s">
        <v>3</v>
      </c>
      <c r="J2" s="247"/>
      <c r="K2" s="56" t="s">
        <v>4</v>
      </c>
    </row>
    <row r="3" spans="1:11" s="27" customFormat="1" ht="13.5" customHeight="1" x14ac:dyDescent="0.2">
      <c r="A3" s="251"/>
      <c r="B3" s="251"/>
      <c r="C3" s="47" t="s">
        <v>21</v>
      </c>
      <c r="D3" s="47" t="s">
        <v>22</v>
      </c>
      <c r="E3" s="47" t="s">
        <v>21</v>
      </c>
      <c r="F3" s="47" t="s">
        <v>22</v>
      </c>
      <c r="G3" s="47" t="s">
        <v>21</v>
      </c>
      <c r="H3" s="47" t="s">
        <v>22</v>
      </c>
      <c r="I3" s="50" t="s">
        <v>21</v>
      </c>
      <c r="J3" s="50" t="s">
        <v>22</v>
      </c>
      <c r="K3" s="45"/>
    </row>
    <row r="4" spans="1:11" ht="15" x14ac:dyDescent="0.25">
      <c r="A4" s="255" t="s">
        <v>201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27" customHeight="1" x14ac:dyDescent="0.2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11" x14ac:dyDescent="0.2">
      <c r="A6" s="40" t="s">
        <v>5</v>
      </c>
      <c r="B6" s="31" t="s">
        <v>8</v>
      </c>
      <c r="C6" s="32"/>
      <c r="D6" s="32"/>
      <c r="E6" s="32"/>
      <c r="F6" s="32"/>
      <c r="G6" s="32"/>
      <c r="H6" s="32"/>
      <c r="I6" s="33"/>
      <c r="J6" s="33"/>
      <c r="K6" s="36">
        <f>SUM(C6:J6)</f>
        <v>0</v>
      </c>
    </row>
    <row r="7" spans="1:11" x14ac:dyDescent="0.2">
      <c r="A7" s="40" t="s">
        <v>11</v>
      </c>
      <c r="B7" s="34" t="s">
        <v>6</v>
      </c>
      <c r="C7" s="32"/>
      <c r="D7" s="32"/>
      <c r="E7" s="32"/>
      <c r="F7" s="32"/>
      <c r="G7" s="32"/>
      <c r="H7" s="32"/>
      <c r="I7" s="33"/>
      <c r="J7" s="33"/>
      <c r="K7" s="36">
        <f t="shared" ref="K7:K15" si="0">SUM(C7:J7)</f>
        <v>0</v>
      </c>
    </row>
    <row r="8" spans="1:11" ht="25.5" x14ac:dyDescent="0.2">
      <c r="A8" s="40" t="s">
        <v>12</v>
      </c>
      <c r="B8" s="34">
        <v>41.43</v>
      </c>
      <c r="C8" s="32"/>
      <c r="D8" s="32"/>
      <c r="E8" s="32"/>
      <c r="F8" s="32"/>
      <c r="G8" s="32"/>
      <c r="H8" s="32"/>
      <c r="I8" s="33"/>
      <c r="J8" s="33"/>
      <c r="K8" s="36">
        <f t="shared" si="0"/>
        <v>0</v>
      </c>
    </row>
    <row r="9" spans="1:11" ht="25.5" x14ac:dyDescent="0.2">
      <c r="A9" s="40" t="s">
        <v>13</v>
      </c>
      <c r="B9" s="34" t="s">
        <v>7</v>
      </c>
      <c r="C9" s="32"/>
      <c r="D9" s="32"/>
      <c r="E9" s="32"/>
      <c r="F9" s="32"/>
      <c r="G9" s="32"/>
      <c r="H9" s="32"/>
      <c r="I9" s="33"/>
      <c r="J9" s="33"/>
      <c r="K9" s="36">
        <f t="shared" si="0"/>
        <v>0</v>
      </c>
    </row>
    <row r="10" spans="1:11" ht="25.5" x14ac:dyDescent="0.2">
      <c r="A10" s="40" t="s">
        <v>14</v>
      </c>
      <c r="B10" s="34" t="s">
        <v>20</v>
      </c>
      <c r="C10" s="32"/>
      <c r="D10" s="32"/>
      <c r="E10" s="32"/>
      <c r="F10" s="32"/>
      <c r="G10" s="32"/>
      <c r="H10" s="32"/>
      <c r="I10" s="33"/>
      <c r="J10" s="33"/>
      <c r="K10" s="36">
        <f t="shared" si="0"/>
        <v>0</v>
      </c>
    </row>
    <row r="11" spans="1:11" x14ac:dyDescent="0.2">
      <c r="A11" s="40" t="s">
        <v>15</v>
      </c>
      <c r="B11" s="34">
        <v>62.65</v>
      </c>
      <c r="C11" s="32"/>
      <c r="D11" s="32"/>
      <c r="E11" s="32"/>
      <c r="F11" s="32"/>
      <c r="G11" s="32"/>
      <c r="H11" s="32"/>
      <c r="I11" s="33"/>
      <c r="J11" s="33"/>
      <c r="K11" s="36">
        <f t="shared" si="0"/>
        <v>0</v>
      </c>
    </row>
    <row r="12" spans="1:11" ht="25.5" x14ac:dyDescent="0.2">
      <c r="A12" s="40" t="s">
        <v>16</v>
      </c>
      <c r="B12" s="34">
        <v>68</v>
      </c>
      <c r="C12" s="32"/>
      <c r="D12" s="32"/>
      <c r="E12" s="32"/>
      <c r="F12" s="32"/>
      <c r="G12" s="32"/>
      <c r="H12" s="32"/>
      <c r="I12" s="33"/>
      <c r="J12" s="33"/>
      <c r="K12" s="36">
        <f t="shared" si="0"/>
        <v>0</v>
      </c>
    </row>
    <row r="13" spans="1:11" ht="25.5" x14ac:dyDescent="0.2">
      <c r="A13" s="40" t="s">
        <v>17</v>
      </c>
      <c r="B13" s="34">
        <v>74.75</v>
      </c>
      <c r="C13" s="32"/>
      <c r="D13" s="32"/>
      <c r="E13" s="32"/>
      <c r="F13" s="32"/>
      <c r="G13" s="32"/>
      <c r="H13" s="32"/>
      <c r="I13" s="33"/>
      <c r="J13" s="33"/>
      <c r="K13" s="36">
        <f t="shared" si="0"/>
        <v>0</v>
      </c>
    </row>
    <row r="14" spans="1:11" ht="25.5" x14ac:dyDescent="0.2">
      <c r="A14" s="40" t="s">
        <v>18</v>
      </c>
      <c r="B14" s="34">
        <v>77</v>
      </c>
      <c r="C14" s="32"/>
      <c r="D14" s="32"/>
      <c r="E14" s="32"/>
      <c r="F14" s="32"/>
      <c r="G14" s="32"/>
      <c r="H14" s="32"/>
      <c r="I14" s="33"/>
      <c r="J14" s="33"/>
      <c r="K14" s="36">
        <f t="shared" si="0"/>
        <v>0</v>
      </c>
    </row>
    <row r="15" spans="1:11" ht="25.5" x14ac:dyDescent="0.2">
      <c r="A15" s="40" t="s">
        <v>19</v>
      </c>
      <c r="B15" s="34">
        <v>81.819999999999993</v>
      </c>
      <c r="C15" s="32">
        <v>0</v>
      </c>
      <c r="D15" s="32">
        <v>0</v>
      </c>
      <c r="E15" s="32">
        <v>0</v>
      </c>
      <c r="F15" s="32">
        <v>0</v>
      </c>
      <c r="G15" s="32">
        <v>1</v>
      </c>
      <c r="H15" s="32">
        <v>0</v>
      </c>
      <c r="I15" s="33">
        <v>0</v>
      </c>
      <c r="J15" s="33">
        <v>0</v>
      </c>
      <c r="K15" s="36">
        <f t="shared" si="0"/>
        <v>1</v>
      </c>
    </row>
    <row r="16" spans="1:11" x14ac:dyDescent="0.2">
      <c r="A16" s="52" t="s">
        <v>123</v>
      </c>
      <c r="B16" s="35" t="s">
        <v>124</v>
      </c>
      <c r="C16" s="36">
        <f>SUM(C6:C15)</f>
        <v>0</v>
      </c>
      <c r="D16" s="36">
        <f t="shared" ref="D16:J16" si="1">SUM(D6:D15)</f>
        <v>0</v>
      </c>
      <c r="E16" s="36">
        <f t="shared" si="1"/>
        <v>0</v>
      </c>
      <c r="F16" s="36">
        <f t="shared" si="1"/>
        <v>0</v>
      </c>
      <c r="G16" s="36">
        <f t="shared" si="1"/>
        <v>1</v>
      </c>
      <c r="H16" s="36">
        <f t="shared" si="1"/>
        <v>0</v>
      </c>
      <c r="I16" s="36">
        <f t="shared" si="1"/>
        <v>0</v>
      </c>
      <c r="J16" s="36">
        <f t="shared" si="1"/>
        <v>0</v>
      </c>
      <c r="K16" s="36">
        <f>SUM(K6:K15)</f>
        <v>1</v>
      </c>
    </row>
    <row r="17" spans="1:11" ht="15" customHeight="1" x14ac:dyDescent="0.25">
      <c r="A17" s="255" t="s">
        <v>206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25.5" customHeight="1" x14ac:dyDescent="0.2">
      <c r="A18" s="51" t="s">
        <v>10</v>
      </c>
      <c r="B18" s="30" t="s">
        <v>9</v>
      </c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x14ac:dyDescent="0.2">
      <c r="A19" s="40" t="s">
        <v>5</v>
      </c>
      <c r="B19" s="31" t="s">
        <v>8</v>
      </c>
      <c r="C19" s="32"/>
      <c r="D19" s="32"/>
      <c r="E19" s="32"/>
      <c r="F19" s="32"/>
      <c r="G19" s="32"/>
      <c r="H19" s="32"/>
      <c r="I19" s="33"/>
      <c r="J19" s="33"/>
      <c r="K19" s="36">
        <f t="shared" ref="K19:K28" si="2">SUM(C19:J19)</f>
        <v>0</v>
      </c>
    </row>
    <row r="20" spans="1:11" x14ac:dyDescent="0.2">
      <c r="A20" s="40" t="s">
        <v>11</v>
      </c>
      <c r="B20" s="34" t="s">
        <v>6</v>
      </c>
      <c r="C20" s="32"/>
      <c r="D20" s="32"/>
      <c r="E20" s="32"/>
      <c r="F20" s="32"/>
      <c r="G20" s="32"/>
      <c r="H20" s="32"/>
      <c r="I20" s="33"/>
      <c r="J20" s="33"/>
      <c r="K20" s="36">
        <f t="shared" si="2"/>
        <v>0</v>
      </c>
    </row>
    <row r="21" spans="1:11" ht="25.5" x14ac:dyDescent="0.2">
      <c r="A21" s="40" t="s">
        <v>12</v>
      </c>
      <c r="B21" s="34">
        <v>41.43</v>
      </c>
      <c r="C21" s="32"/>
      <c r="D21" s="32"/>
      <c r="E21" s="32"/>
      <c r="F21" s="32"/>
      <c r="G21" s="32"/>
      <c r="H21" s="32"/>
      <c r="I21" s="33"/>
      <c r="J21" s="33"/>
      <c r="K21" s="36">
        <f t="shared" si="2"/>
        <v>0</v>
      </c>
    </row>
    <row r="22" spans="1:11" ht="25.5" x14ac:dyDescent="0.2">
      <c r="A22" s="40" t="s">
        <v>13</v>
      </c>
      <c r="B22" s="34" t="s">
        <v>7</v>
      </c>
      <c r="C22" s="32"/>
      <c r="D22" s="32"/>
      <c r="E22" s="32"/>
      <c r="F22" s="32"/>
      <c r="G22" s="32"/>
      <c r="H22" s="32"/>
      <c r="I22" s="33"/>
      <c r="J22" s="33"/>
      <c r="K22" s="36">
        <f t="shared" si="2"/>
        <v>0</v>
      </c>
    </row>
    <row r="23" spans="1:11" ht="25.5" x14ac:dyDescent="0.2">
      <c r="A23" s="40" t="s">
        <v>14</v>
      </c>
      <c r="B23" s="34" t="s">
        <v>20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2</v>
      </c>
      <c r="J23" s="33">
        <v>2</v>
      </c>
      <c r="K23" s="36">
        <f t="shared" si="2"/>
        <v>4</v>
      </c>
    </row>
    <row r="24" spans="1:11" x14ac:dyDescent="0.2">
      <c r="A24" s="40" t="s">
        <v>15</v>
      </c>
      <c r="B24" s="34">
        <v>62.65</v>
      </c>
      <c r="C24" s="32"/>
      <c r="D24" s="32"/>
      <c r="E24" s="32"/>
      <c r="F24" s="32"/>
      <c r="G24" s="32"/>
      <c r="H24" s="32"/>
      <c r="I24" s="33"/>
      <c r="J24" s="33"/>
      <c r="K24" s="36">
        <f t="shared" si="2"/>
        <v>0</v>
      </c>
    </row>
    <row r="25" spans="1:11" ht="25.5" x14ac:dyDescent="0.2">
      <c r="A25" s="40" t="s">
        <v>16</v>
      </c>
      <c r="B25" s="34">
        <v>68</v>
      </c>
      <c r="C25" s="32"/>
      <c r="D25" s="32"/>
      <c r="E25" s="32"/>
      <c r="F25" s="32"/>
      <c r="G25" s="32"/>
      <c r="H25" s="32"/>
      <c r="I25" s="33"/>
      <c r="J25" s="33"/>
      <c r="K25" s="36">
        <f t="shared" si="2"/>
        <v>0</v>
      </c>
    </row>
    <row r="26" spans="1:11" ht="25.5" x14ac:dyDescent="0.2">
      <c r="A26" s="40" t="s">
        <v>17</v>
      </c>
      <c r="B26" s="34">
        <v>74.75</v>
      </c>
      <c r="C26" s="32"/>
      <c r="D26" s="32"/>
      <c r="E26" s="32"/>
      <c r="F26" s="32"/>
      <c r="G26" s="32"/>
      <c r="H26" s="32"/>
      <c r="I26" s="33"/>
      <c r="J26" s="33"/>
      <c r="K26" s="36">
        <f t="shared" si="2"/>
        <v>0</v>
      </c>
    </row>
    <row r="27" spans="1:11" ht="25.5" x14ac:dyDescent="0.2">
      <c r="A27" s="40" t="s">
        <v>18</v>
      </c>
      <c r="B27" s="34">
        <v>77</v>
      </c>
      <c r="C27" s="32"/>
      <c r="D27" s="32"/>
      <c r="E27" s="32"/>
      <c r="F27" s="32"/>
      <c r="G27" s="32"/>
      <c r="H27" s="32"/>
      <c r="I27" s="33"/>
      <c r="J27" s="33"/>
      <c r="K27" s="36">
        <f t="shared" si="2"/>
        <v>0</v>
      </c>
    </row>
    <row r="28" spans="1:11" ht="25.5" x14ac:dyDescent="0.2">
      <c r="A28" s="40" t="s">
        <v>19</v>
      </c>
      <c r="B28" s="34">
        <v>81.819999999999993</v>
      </c>
      <c r="C28" s="32"/>
      <c r="D28" s="32"/>
      <c r="E28" s="32"/>
      <c r="F28" s="32"/>
      <c r="G28" s="32"/>
      <c r="H28" s="32"/>
      <c r="I28" s="33"/>
      <c r="J28" s="33"/>
      <c r="K28" s="36">
        <f t="shared" si="2"/>
        <v>0</v>
      </c>
    </row>
    <row r="29" spans="1:11" x14ac:dyDescent="0.2">
      <c r="A29" s="52" t="s">
        <v>123</v>
      </c>
      <c r="B29" s="35" t="s">
        <v>124</v>
      </c>
      <c r="C29" s="36">
        <f>SUM(C19:C28)</f>
        <v>0</v>
      </c>
      <c r="D29" s="36">
        <f t="shared" ref="D29:J29" si="3">SUM(D19:D28)</f>
        <v>0</v>
      </c>
      <c r="E29" s="36">
        <f t="shared" si="3"/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2</v>
      </c>
      <c r="J29" s="36">
        <f t="shared" si="3"/>
        <v>2</v>
      </c>
      <c r="K29" s="36">
        <f>SUM(K19:K28)</f>
        <v>4</v>
      </c>
    </row>
    <row r="30" spans="1:11" ht="15" customHeight="1" x14ac:dyDescent="0.25">
      <c r="A30" s="255" t="s">
        <v>207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</row>
    <row r="31" spans="1:11" ht="27" customHeight="1" x14ac:dyDescent="0.2">
      <c r="A31" s="51" t="s">
        <v>10</v>
      </c>
      <c r="B31" s="30" t="s">
        <v>9</v>
      </c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ht="7.5" customHeight="1" x14ac:dyDescent="0.2">
      <c r="A32" s="40" t="s">
        <v>5</v>
      </c>
      <c r="B32" s="31" t="s">
        <v>8</v>
      </c>
      <c r="C32" s="32"/>
      <c r="D32" s="32"/>
      <c r="E32" s="32"/>
      <c r="F32" s="32"/>
      <c r="G32" s="32"/>
      <c r="H32" s="32"/>
      <c r="I32" s="33"/>
      <c r="J32" s="33"/>
      <c r="K32" s="36">
        <f t="shared" ref="K32:K41" si="4">SUM(C32:J32)</f>
        <v>0</v>
      </c>
    </row>
    <row r="33" spans="1:11" x14ac:dyDescent="0.2">
      <c r="A33" s="40" t="s">
        <v>11</v>
      </c>
      <c r="B33" s="34" t="s">
        <v>6</v>
      </c>
      <c r="C33" s="32"/>
      <c r="D33" s="32"/>
      <c r="E33" s="32"/>
      <c r="F33" s="32"/>
      <c r="G33" s="32"/>
      <c r="H33" s="32"/>
      <c r="I33" s="33"/>
      <c r="J33" s="33"/>
      <c r="K33" s="36">
        <f t="shared" si="4"/>
        <v>0</v>
      </c>
    </row>
    <row r="34" spans="1:11" ht="25.5" x14ac:dyDescent="0.2">
      <c r="A34" s="40" t="s">
        <v>12</v>
      </c>
      <c r="B34" s="34">
        <v>41.43</v>
      </c>
      <c r="C34" s="32"/>
      <c r="D34" s="32"/>
      <c r="E34" s="32"/>
      <c r="F34" s="32"/>
      <c r="G34" s="32"/>
      <c r="H34" s="32"/>
      <c r="I34" s="33"/>
      <c r="J34" s="33"/>
      <c r="K34" s="36">
        <f t="shared" si="4"/>
        <v>0</v>
      </c>
    </row>
    <row r="35" spans="1:11" ht="25.5" x14ac:dyDescent="0.2">
      <c r="A35" s="40" t="s">
        <v>13</v>
      </c>
      <c r="B35" s="34" t="s">
        <v>7</v>
      </c>
      <c r="C35" s="32"/>
      <c r="D35" s="32"/>
      <c r="E35" s="32"/>
      <c r="F35" s="32"/>
      <c r="G35" s="32"/>
      <c r="H35" s="32"/>
      <c r="I35" s="33"/>
      <c r="J35" s="33"/>
      <c r="K35" s="36">
        <f t="shared" si="4"/>
        <v>0</v>
      </c>
    </row>
    <row r="36" spans="1:11" ht="25.5" x14ac:dyDescent="0.2">
      <c r="A36" s="40" t="s">
        <v>14</v>
      </c>
      <c r="B36" s="34" t="s">
        <v>20</v>
      </c>
      <c r="C36" s="32"/>
      <c r="D36" s="32"/>
      <c r="E36" s="32"/>
      <c r="F36" s="32"/>
      <c r="G36" s="32"/>
      <c r="H36" s="32"/>
      <c r="I36" s="33"/>
      <c r="J36" s="33"/>
      <c r="K36" s="36">
        <f t="shared" si="4"/>
        <v>0</v>
      </c>
    </row>
    <row r="37" spans="1:11" x14ac:dyDescent="0.2">
      <c r="A37" s="40" t="s">
        <v>15</v>
      </c>
      <c r="B37" s="34">
        <v>62.65</v>
      </c>
      <c r="C37" s="32"/>
      <c r="D37" s="32"/>
      <c r="E37" s="32"/>
      <c r="F37" s="32"/>
      <c r="G37" s="32"/>
      <c r="H37" s="32"/>
      <c r="I37" s="33"/>
      <c r="J37" s="33"/>
      <c r="K37" s="36">
        <f t="shared" si="4"/>
        <v>0</v>
      </c>
    </row>
    <row r="38" spans="1:11" ht="25.5" x14ac:dyDescent="0.2">
      <c r="A38" s="40" t="s">
        <v>16</v>
      </c>
      <c r="B38" s="34">
        <v>68</v>
      </c>
      <c r="C38" s="32"/>
      <c r="D38" s="32"/>
      <c r="E38" s="32"/>
      <c r="F38" s="32"/>
      <c r="G38" s="32"/>
      <c r="H38" s="32"/>
      <c r="I38" s="33"/>
      <c r="J38" s="33"/>
      <c r="K38" s="36">
        <f t="shared" si="4"/>
        <v>0</v>
      </c>
    </row>
    <row r="39" spans="1:11" ht="25.5" x14ac:dyDescent="0.2">
      <c r="A39" s="40" t="s">
        <v>17</v>
      </c>
      <c r="B39" s="34">
        <v>74.75</v>
      </c>
      <c r="C39" s="32">
        <v>2</v>
      </c>
      <c r="D39" s="32">
        <v>2</v>
      </c>
      <c r="E39" s="32">
        <v>0</v>
      </c>
      <c r="F39" s="32">
        <v>0</v>
      </c>
      <c r="G39" s="32">
        <v>4</v>
      </c>
      <c r="H39" s="32">
        <v>3</v>
      </c>
      <c r="I39" s="33">
        <v>1</v>
      </c>
      <c r="J39" s="33">
        <v>1</v>
      </c>
      <c r="K39" s="36">
        <f t="shared" si="4"/>
        <v>13</v>
      </c>
    </row>
    <row r="40" spans="1:11" ht="25.5" x14ac:dyDescent="0.2">
      <c r="A40" s="40" t="s">
        <v>18</v>
      </c>
      <c r="B40" s="34">
        <v>77</v>
      </c>
      <c r="C40" s="32"/>
      <c r="D40" s="32"/>
      <c r="E40" s="32"/>
      <c r="F40" s="32"/>
      <c r="G40" s="32"/>
      <c r="H40" s="32"/>
      <c r="I40" s="33"/>
      <c r="J40" s="33"/>
      <c r="K40" s="36">
        <f t="shared" si="4"/>
        <v>0</v>
      </c>
    </row>
    <row r="41" spans="1:11" ht="25.5" x14ac:dyDescent="0.2">
      <c r="A41" s="40" t="s">
        <v>19</v>
      </c>
      <c r="B41" s="34">
        <v>81.819999999999993</v>
      </c>
      <c r="C41" s="32"/>
      <c r="D41" s="32"/>
      <c r="E41" s="32"/>
      <c r="F41" s="32"/>
      <c r="G41" s="32"/>
      <c r="H41" s="32"/>
      <c r="I41" s="33"/>
      <c r="J41" s="33"/>
      <c r="K41" s="36">
        <f t="shared" si="4"/>
        <v>0</v>
      </c>
    </row>
    <row r="42" spans="1:11" x14ac:dyDescent="0.2">
      <c r="A42" s="52" t="s">
        <v>123</v>
      </c>
      <c r="B42" s="35" t="s">
        <v>124</v>
      </c>
      <c r="C42" s="36">
        <f>SUM(C32:C41)</f>
        <v>2</v>
      </c>
      <c r="D42" s="36">
        <f t="shared" ref="D42:J42" si="5">SUM(D32:D41)</f>
        <v>2</v>
      </c>
      <c r="E42" s="36">
        <f t="shared" si="5"/>
        <v>0</v>
      </c>
      <c r="F42" s="36">
        <f t="shared" si="5"/>
        <v>0</v>
      </c>
      <c r="G42" s="36">
        <f t="shared" si="5"/>
        <v>4</v>
      </c>
      <c r="H42" s="36">
        <f t="shared" si="5"/>
        <v>3</v>
      </c>
      <c r="I42" s="36">
        <f t="shared" si="5"/>
        <v>1</v>
      </c>
      <c r="J42" s="36">
        <f t="shared" si="5"/>
        <v>1</v>
      </c>
      <c r="K42" s="36">
        <f>SUM(K32:K41)</f>
        <v>13</v>
      </c>
    </row>
    <row r="43" spans="1:11" ht="15" customHeight="1" x14ac:dyDescent="0.25">
      <c r="A43" s="255" t="s">
        <v>208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</row>
    <row r="44" spans="1:11" ht="27" customHeight="1" x14ac:dyDescent="0.2">
      <c r="A44" s="51" t="s">
        <v>10</v>
      </c>
      <c r="B44" s="30" t="s">
        <v>9</v>
      </c>
      <c r="C44" s="241"/>
      <c r="D44" s="241"/>
      <c r="E44" s="241"/>
      <c r="F44" s="241"/>
      <c r="G44" s="241"/>
      <c r="H44" s="241"/>
      <c r="I44" s="241"/>
      <c r="J44" s="241"/>
      <c r="K44" s="241"/>
    </row>
    <row r="45" spans="1:11" x14ac:dyDescent="0.2">
      <c r="A45" s="40" t="s">
        <v>5</v>
      </c>
      <c r="B45" s="31" t="s">
        <v>8</v>
      </c>
      <c r="C45" s="32">
        <v>2</v>
      </c>
      <c r="D45" s="32">
        <v>0</v>
      </c>
      <c r="E45" s="32">
        <v>0</v>
      </c>
      <c r="F45" s="32">
        <v>0</v>
      </c>
      <c r="G45" s="32">
        <v>1</v>
      </c>
      <c r="H45" s="32">
        <v>0</v>
      </c>
      <c r="I45" s="33">
        <v>1</v>
      </c>
      <c r="J45" s="33">
        <v>1</v>
      </c>
      <c r="K45" s="36">
        <f t="shared" ref="K45:K54" si="6">SUM(C45:J45)</f>
        <v>5</v>
      </c>
    </row>
    <row r="46" spans="1:11" x14ac:dyDescent="0.2">
      <c r="A46" s="40" t="s">
        <v>11</v>
      </c>
      <c r="B46" s="34" t="s">
        <v>6</v>
      </c>
      <c r="C46" s="32">
        <v>0</v>
      </c>
      <c r="D46" s="32">
        <v>0</v>
      </c>
      <c r="E46" s="32">
        <v>0</v>
      </c>
      <c r="F46" s="32">
        <v>0</v>
      </c>
      <c r="G46" s="32">
        <v>1</v>
      </c>
      <c r="H46" s="32">
        <v>0</v>
      </c>
      <c r="I46" s="33">
        <v>1</v>
      </c>
      <c r="J46" s="33">
        <v>1</v>
      </c>
      <c r="K46" s="36">
        <f t="shared" si="6"/>
        <v>3</v>
      </c>
    </row>
    <row r="47" spans="1:11" ht="25.5" x14ac:dyDescent="0.2">
      <c r="A47" s="40" t="s">
        <v>12</v>
      </c>
      <c r="B47" s="34">
        <v>41.43</v>
      </c>
      <c r="C47" s="32"/>
      <c r="D47" s="32"/>
      <c r="E47" s="32"/>
      <c r="F47" s="32"/>
      <c r="G47" s="32"/>
      <c r="H47" s="32"/>
      <c r="I47" s="33"/>
      <c r="J47" s="33"/>
      <c r="K47" s="36">
        <f t="shared" si="6"/>
        <v>0</v>
      </c>
    </row>
    <row r="48" spans="1:11" ht="25.5" x14ac:dyDescent="0.2">
      <c r="A48" s="40" t="s">
        <v>13</v>
      </c>
      <c r="B48" s="34" t="s">
        <v>7</v>
      </c>
      <c r="C48" s="32"/>
      <c r="D48" s="32"/>
      <c r="E48" s="32"/>
      <c r="F48" s="32"/>
      <c r="G48" s="32"/>
      <c r="H48" s="32"/>
      <c r="I48" s="33"/>
      <c r="J48" s="33"/>
      <c r="K48" s="36">
        <f t="shared" si="6"/>
        <v>0</v>
      </c>
    </row>
    <row r="49" spans="1:11" ht="25.5" x14ac:dyDescent="0.2">
      <c r="A49" s="40" t="s">
        <v>14</v>
      </c>
      <c r="B49" s="34" t="s">
        <v>20</v>
      </c>
      <c r="C49" s="32"/>
      <c r="D49" s="32"/>
      <c r="E49" s="32"/>
      <c r="F49" s="32"/>
      <c r="G49" s="32"/>
      <c r="H49" s="32"/>
      <c r="I49" s="33"/>
      <c r="J49" s="33"/>
      <c r="K49" s="36">
        <f t="shared" si="6"/>
        <v>0</v>
      </c>
    </row>
    <row r="50" spans="1:11" x14ac:dyDescent="0.2">
      <c r="A50" s="40" t="s">
        <v>15</v>
      </c>
      <c r="B50" s="34">
        <v>62.65</v>
      </c>
      <c r="C50" s="32"/>
      <c r="D50" s="32"/>
      <c r="E50" s="32"/>
      <c r="F50" s="32"/>
      <c r="G50" s="32"/>
      <c r="H50" s="32"/>
      <c r="I50" s="33"/>
      <c r="J50" s="33"/>
      <c r="K50" s="36">
        <f t="shared" si="6"/>
        <v>0</v>
      </c>
    </row>
    <row r="51" spans="1:11" ht="25.5" x14ac:dyDescent="0.2">
      <c r="A51" s="40" t="s">
        <v>16</v>
      </c>
      <c r="B51" s="34">
        <v>68</v>
      </c>
      <c r="C51" s="32"/>
      <c r="D51" s="32"/>
      <c r="E51" s="32"/>
      <c r="F51" s="32"/>
      <c r="G51" s="32"/>
      <c r="H51" s="32"/>
      <c r="I51" s="33"/>
      <c r="J51" s="33"/>
      <c r="K51" s="36">
        <f t="shared" si="6"/>
        <v>0</v>
      </c>
    </row>
    <row r="52" spans="1:11" ht="25.5" x14ac:dyDescent="0.2">
      <c r="A52" s="40" t="s">
        <v>17</v>
      </c>
      <c r="B52" s="34">
        <v>74.75</v>
      </c>
      <c r="C52" s="32"/>
      <c r="D52" s="32"/>
      <c r="E52" s="32"/>
      <c r="F52" s="32"/>
      <c r="G52" s="32"/>
      <c r="H52" s="32"/>
      <c r="I52" s="33"/>
      <c r="J52" s="33"/>
      <c r="K52" s="36">
        <f t="shared" si="6"/>
        <v>0</v>
      </c>
    </row>
    <row r="53" spans="1:11" ht="25.5" x14ac:dyDescent="0.2">
      <c r="A53" s="40" t="s">
        <v>18</v>
      </c>
      <c r="B53" s="34">
        <v>77</v>
      </c>
      <c r="C53" s="32"/>
      <c r="D53" s="32"/>
      <c r="E53" s="32"/>
      <c r="F53" s="32"/>
      <c r="G53" s="32"/>
      <c r="H53" s="32"/>
      <c r="I53" s="33"/>
      <c r="J53" s="33"/>
      <c r="K53" s="36">
        <f t="shared" si="6"/>
        <v>0</v>
      </c>
    </row>
    <row r="54" spans="1:11" ht="25.5" x14ac:dyDescent="0.2">
      <c r="A54" s="40" t="s">
        <v>19</v>
      </c>
      <c r="B54" s="34">
        <v>81.819999999999993</v>
      </c>
      <c r="C54" s="32"/>
      <c r="D54" s="32"/>
      <c r="E54" s="32"/>
      <c r="F54" s="32"/>
      <c r="G54" s="32"/>
      <c r="H54" s="32"/>
      <c r="I54" s="33"/>
      <c r="J54" s="33"/>
      <c r="K54" s="36">
        <f t="shared" si="6"/>
        <v>0</v>
      </c>
    </row>
    <row r="55" spans="1:11" x14ac:dyDescent="0.2">
      <c r="A55" s="52" t="s">
        <v>123</v>
      </c>
      <c r="B55" s="35" t="s">
        <v>124</v>
      </c>
      <c r="C55" s="36">
        <f>SUM(C45:C54)</f>
        <v>2</v>
      </c>
      <c r="D55" s="36">
        <f t="shared" ref="D55:J55" si="7">SUM(D45:D54)</f>
        <v>0</v>
      </c>
      <c r="E55" s="36">
        <f t="shared" si="7"/>
        <v>0</v>
      </c>
      <c r="F55" s="36">
        <f t="shared" si="7"/>
        <v>0</v>
      </c>
      <c r="G55" s="36">
        <f t="shared" si="7"/>
        <v>2</v>
      </c>
      <c r="H55" s="36">
        <f t="shared" si="7"/>
        <v>0</v>
      </c>
      <c r="I55" s="36">
        <f t="shared" si="7"/>
        <v>2</v>
      </c>
      <c r="J55" s="36">
        <f t="shared" si="7"/>
        <v>2</v>
      </c>
      <c r="K55" s="36">
        <f>SUM(K45:K54)</f>
        <v>8</v>
      </c>
    </row>
    <row r="56" spans="1:11" x14ac:dyDescent="0.2">
      <c r="A56" s="53" t="s">
        <v>348</v>
      </c>
      <c r="B56" s="84" t="s">
        <v>124</v>
      </c>
      <c r="C56" s="83">
        <f>C16+C29+C42+C55</f>
        <v>4</v>
      </c>
      <c r="D56" s="83">
        <f t="shared" ref="D56:K56" si="8">D16+D29+D42+D55</f>
        <v>2</v>
      </c>
      <c r="E56" s="83">
        <f t="shared" si="8"/>
        <v>0</v>
      </c>
      <c r="F56" s="83">
        <f t="shared" si="8"/>
        <v>0</v>
      </c>
      <c r="G56" s="83">
        <f t="shared" si="8"/>
        <v>7</v>
      </c>
      <c r="H56" s="83">
        <f t="shared" si="8"/>
        <v>3</v>
      </c>
      <c r="I56" s="83">
        <f t="shared" si="8"/>
        <v>5</v>
      </c>
      <c r="J56" s="83">
        <f t="shared" si="8"/>
        <v>5</v>
      </c>
      <c r="K56" s="83">
        <f t="shared" si="8"/>
        <v>26</v>
      </c>
    </row>
    <row r="63" spans="1:11" ht="7.5" customHeight="1" x14ac:dyDescent="0.2"/>
  </sheetData>
  <sheetProtection password="C842" sheet="1" objects="1" scenarios="1"/>
  <mergeCells count="15">
    <mergeCell ref="C31:K31"/>
    <mergeCell ref="C44:K44"/>
    <mergeCell ref="C5:K5"/>
    <mergeCell ref="C18:K18"/>
    <mergeCell ref="A4:K4"/>
    <mergeCell ref="A17:K17"/>
    <mergeCell ref="A30:K30"/>
    <mergeCell ref="A43:K43"/>
    <mergeCell ref="A1:K1"/>
    <mergeCell ref="C2:D2"/>
    <mergeCell ref="E2:F2"/>
    <mergeCell ref="G2:H2"/>
    <mergeCell ref="I2:J2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80" firstPageNumber="63" fitToHeight="0" orientation="portrait" useFirstPageNumber="1" r:id="rId1"/>
  <headerFooter>
    <oddFooter>&amp;C&amp;P</oddFooter>
    <firstFooter>&amp;C4</firstFooter>
  </headerFooter>
  <rowBreaks count="1" manualBreakCount="1">
    <brk id="4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9" tint="0.59999389629810485"/>
  </sheetPr>
  <dimension ref="A1:J40"/>
  <sheetViews>
    <sheetView windowProtection="1" zoomScaleNormal="100" workbookViewId="0">
      <selection activeCell="I2" sqref="I2:I3"/>
    </sheetView>
  </sheetViews>
  <sheetFormatPr defaultRowHeight="12.75" x14ac:dyDescent="0.2"/>
  <cols>
    <col min="1" max="1" width="43.7109375" style="106" customWidth="1"/>
    <col min="2" max="2" width="13" style="106" bestFit="1" customWidth="1"/>
    <col min="3" max="3" width="13" style="106" customWidth="1"/>
    <col min="4" max="4" width="11.28515625" style="106" customWidth="1"/>
    <col min="5" max="8" width="15.42578125" style="106" customWidth="1"/>
    <col min="9" max="9" width="9.140625" style="42"/>
    <col min="10" max="16384" width="9.140625" style="1"/>
  </cols>
  <sheetData>
    <row r="1" spans="1:10" ht="50.1" customHeight="1" x14ac:dyDescent="0.25">
      <c r="A1" s="267" t="s">
        <v>380</v>
      </c>
      <c r="B1" s="267"/>
      <c r="C1" s="267"/>
      <c r="D1" s="267"/>
      <c r="E1" s="267"/>
      <c r="F1" s="267"/>
      <c r="G1" s="267"/>
      <c r="H1" s="267"/>
      <c r="I1" s="267"/>
      <c r="J1" s="14"/>
    </row>
    <row r="2" spans="1:10" s="6" customFormat="1" ht="38.25" customHeight="1" x14ac:dyDescent="0.2">
      <c r="A2" s="119" t="s">
        <v>224</v>
      </c>
      <c r="B2" s="297" t="s">
        <v>66</v>
      </c>
      <c r="C2" s="297"/>
      <c r="D2" s="297" t="s">
        <v>377</v>
      </c>
      <c r="E2" s="297" t="s">
        <v>382</v>
      </c>
      <c r="F2" s="297" t="s">
        <v>383</v>
      </c>
      <c r="G2" s="297" t="s">
        <v>384</v>
      </c>
      <c r="H2" s="297" t="s">
        <v>385</v>
      </c>
      <c r="I2" s="302" t="s">
        <v>127</v>
      </c>
    </row>
    <row r="3" spans="1:10" s="6" customFormat="1" ht="38.25" customHeight="1" x14ac:dyDescent="0.2">
      <c r="A3" s="156" t="s">
        <v>88</v>
      </c>
      <c r="B3" s="115" t="s">
        <v>89</v>
      </c>
      <c r="C3" s="115" t="s">
        <v>381</v>
      </c>
      <c r="D3" s="297"/>
      <c r="E3" s="297"/>
      <c r="F3" s="297"/>
      <c r="G3" s="297"/>
      <c r="H3" s="297"/>
      <c r="I3" s="302"/>
    </row>
    <row r="4" spans="1:10" s="155" customFormat="1" x14ac:dyDescent="0.2">
      <c r="A4" s="157" t="s">
        <v>149</v>
      </c>
      <c r="B4" s="144">
        <v>6</v>
      </c>
      <c r="C4" s="144"/>
      <c r="D4" s="144"/>
      <c r="E4" s="144"/>
      <c r="F4" s="144"/>
      <c r="G4" s="144"/>
      <c r="H4" s="144"/>
      <c r="I4" s="142">
        <f t="shared" ref="I4:I9" si="0">SUM(B4,D4:H4)</f>
        <v>6</v>
      </c>
    </row>
    <row r="5" spans="1:10" s="24" customFormat="1" x14ac:dyDescent="0.2">
      <c r="A5" s="158" t="s">
        <v>150</v>
      </c>
      <c r="B5" s="159">
        <v>1</v>
      </c>
      <c r="C5" s="159"/>
      <c r="D5" s="159"/>
      <c r="E5" s="159"/>
      <c r="F5" s="159"/>
      <c r="G5" s="159"/>
      <c r="H5" s="159"/>
      <c r="I5" s="142">
        <f t="shared" si="0"/>
        <v>1</v>
      </c>
    </row>
    <row r="6" spans="1:10" x14ac:dyDescent="0.2">
      <c r="A6" s="91" t="s">
        <v>151</v>
      </c>
      <c r="B6" s="144"/>
      <c r="C6" s="144"/>
      <c r="D6" s="144"/>
      <c r="E6" s="144">
        <v>2</v>
      </c>
      <c r="F6" s="144"/>
      <c r="G6" s="144"/>
      <c r="H6" s="144"/>
      <c r="I6" s="142">
        <f t="shared" si="0"/>
        <v>2</v>
      </c>
    </row>
    <row r="7" spans="1:10" x14ac:dyDescent="0.2">
      <c r="A7" s="91" t="s">
        <v>152</v>
      </c>
      <c r="B7" s="144">
        <v>8</v>
      </c>
      <c r="C7" s="144"/>
      <c r="D7" s="144"/>
      <c r="E7" s="144">
        <v>3</v>
      </c>
      <c r="F7" s="144"/>
      <c r="G7" s="144"/>
      <c r="H7" s="144"/>
      <c r="I7" s="142">
        <f t="shared" si="0"/>
        <v>11</v>
      </c>
    </row>
    <row r="8" spans="1:10" x14ac:dyDescent="0.2">
      <c r="A8" s="91" t="s">
        <v>153</v>
      </c>
      <c r="B8" s="144">
        <v>9</v>
      </c>
      <c r="C8" s="144"/>
      <c r="D8" s="144">
        <v>5</v>
      </c>
      <c r="E8" s="144"/>
      <c r="F8" s="144">
        <v>1</v>
      </c>
      <c r="G8" s="144">
        <v>1</v>
      </c>
      <c r="H8" s="144"/>
      <c r="I8" s="142">
        <f t="shared" si="0"/>
        <v>16</v>
      </c>
    </row>
    <row r="9" spans="1:10" x14ac:dyDescent="0.2">
      <c r="A9" s="91" t="s">
        <v>154</v>
      </c>
      <c r="B9" s="144">
        <v>5</v>
      </c>
      <c r="C9" s="144"/>
      <c r="D9" s="144">
        <v>3</v>
      </c>
      <c r="E9" s="144">
        <v>2</v>
      </c>
      <c r="F9" s="144"/>
      <c r="G9" s="144"/>
      <c r="H9" s="144">
        <v>1</v>
      </c>
      <c r="I9" s="142">
        <f t="shared" si="0"/>
        <v>11</v>
      </c>
    </row>
    <row r="10" spans="1:10" x14ac:dyDescent="0.2">
      <c r="A10" s="91" t="s">
        <v>155</v>
      </c>
      <c r="B10" s="144">
        <v>1</v>
      </c>
      <c r="C10" s="144"/>
      <c r="D10" s="144">
        <v>1</v>
      </c>
      <c r="E10" s="144"/>
      <c r="F10" s="144"/>
      <c r="G10" s="144"/>
      <c r="H10" s="144"/>
      <c r="I10" s="142">
        <f t="shared" ref="I10:I15" si="1">SUM(B10,D10:H10)</f>
        <v>2</v>
      </c>
    </row>
    <row r="11" spans="1:10" x14ac:dyDescent="0.2">
      <c r="A11" s="91" t="s">
        <v>156</v>
      </c>
      <c r="B11" s="144">
        <v>1</v>
      </c>
      <c r="C11" s="144"/>
      <c r="D11" s="144"/>
      <c r="E11" s="144"/>
      <c r="F11" s="144"/>
      <c r="G11" s="144"/>
      <c r="H11" s="144"/>
      <c r="I11" s="142">
        <f t="shared" si="1"/>
        <v>1</v>
      </c>
    </row>
    <row r="12" spans="1:10" x14ac:dyDescent="0.2">
      <c r="A12" s="91" t="s">
        <v>157</v>
      </c>
      <c r="B12" s="144"/>
      <c r="C12" s="144"/>
      <c r="D12" s="144"/>
      <c r="E12" s="144">
        <v>2</v>
      </c>
      <c r="F12" s="144"/>
      <c r="G12" s="144"/>
      <c r="H12" s="144"/>
      <c r="I12" s="142">
        <f t="shared" si="1"/>
        <v>2</v>
      </c>
    </row>
    <row r="13" spans="1:10" x14ac:dyDescent="0.2">
      <c r="A13" s="91" t="s">
        <v>158</v>
      </c>
      <c r="B13" s="144">
        <v>17</v>
      </c>
      <c r="C13" s="144"/>
      <c r="D13" s="144">
        <v>2</v>
      </c>
      <c r="E13" s="144">
        <v>5</v>
      </c>
      <c r="F13" s="144"/>
      <c r="G13" s="144">
        <v>1</v>
      </c>
      <c r="H13" s="144"/>
      <c r="I13" s="142">
        <f t="shared" si="1"/>
        <v>25</v>
      </c>
    </row>
    <row r="14" spans="1:10" x14ac:dyDescent="0.2">
      <c r="A14" s="91" t="s">
        <v>159</v>
      </c>
      <c r="B14" s="144">
        <v>8</v>
      </c>
      <c r="C14" s="144"/>
      <c r="D14" s="144">
        <v>6</v>
      </c>
      <c r="E14" s="144">
        <v>1</v>
      </c>
      <c r="F14" s="144">
        <v>3</v>
      </c>
      <c r="G14" s="144"/>
      <c r="H14" s="144"/>
      <c r="I14" s="142">
        <f t="shared" si="1"/>
        <v>18</v>
      </c>
    </row>
    <row r="15" spans="1:10" x14ac:dyDescent="0.2">
      <c r="A15" s="91" t="s">
        <v>160</v>
      </c>
      <c r="B15" s="144">
        <v>3</v>
      </c>
      <c r="C15" s="144"/>
      <c r="D15" s="144">
        <v>3</v>
      </c>
      <c r="E15" s="144"/>
      <c r="F15" s="144"/>
      <c r="G15" s="144"/>
      <c r="H15" s="144"/>
      <c r="I15" s="142">
        <f t="shared" si="1"/>
        <v>6</v>
      </c>
    </row>
    <row r="16" spans="1:10" x14ac:dyDescent="0.2">
      <c r="A16" s="91" t="s">
        <v>161</v>
      </c>
      <c r="B16" s="144">
        <v>3</v>
      </c>
      <c r="C16" s="144">
        <v>1</v>
      </c>
      <c r="D16" s="144"/>
      <c r="E16" s="144"/>
      <c r="F16" s="144">
        <v>2</v>
      </c>
      <c r="G16" s="144"/>
      <c r="H16" s="144"/>
      <c r="I16" s="142">
        <f t="shared" ref="I16:I30" si="2">SUM(B16,D16:H16)</f>
        <v>5</v>
      </c>
    </row>
    <row r="17" spans="1:9" x14ac:dyDescent="0.2">
      <c r="A17" s="91" t="s">
        <v>360</v>
      </c>
      <c r="B17" s="144"/>
      <c r="C17" s="144"/>
      <c r="D17" s="144"/>
      <c r="E17" s="144"/>
      <c r="F17" s="144">
        <v>2</v>
      </c>
      <c r="G17" s="144"/>
      <c r="H17" s="144"/>
      <c r="I17" s="142">
        <f t="shared" si="2"/>
        <v>2</v>
      </c>
    </row>
    <row r="18" spans="1:9" x14ac:dyDescent="0.2">
      <c r="A18" s="91" t="s">
        <v>162</v>
      </c>
      <c r="B18" s="144">
        <v>10</v>
      </c>
      <c r="C18" s="144"/>
      <c r="D18" s="144"/>
      <c r="E18" s="144">
        <v>4</v>
      </c>
      <c r="F18" s="144"/>
      <c r="G18" s="144"/>
      <c r="H18" s="144"/>
      <c r="I18" s="142">
        <f t="shared" si="2"/>
        <v>14</v>
      </c>
    </row>
    <row r="19" spans="1:9" x14ac:dyDescent="0.2">
      <c r="A19" s="91" t="s">
        <v>163</v>
      </c>
      <c r="B19" s="144"/>
      <c r="C19" s="144"/>
      <c r="D19" s="144"/>
      <c r="E19" s="144">
        <v>1</v>
      </c>
      <c r="F19" s="144"/>
      <c r="G19" s="144"/>
      <c r="H19" s="144"/>
      <c r="I19" s="142">
        <f t="shared" si="2"/>
        <v>1</v>
      </c>
    </row>
    <row r="20" spans="1:9" x14ac:dyDescent="0.2">
      <c r="A20" s="91" t="s">
        <v>164</v>
      </c>
      <c r="B20" s="144">
        <v>57</v>
      </c>
      <c r="C20" s="144"/>
      <c r="D20" s="144">
        <v>3</v>
      </c>
      <c r="E20" s="144">
        <v>8</v>
      </c>
      <c r="F20" s="144">
        <v>2</v>
      </c>
      <c r="G20" s="144">
        <v>2</v>
      </c>
      <c r="H20" s="144"/>
      <c r="I20" s="142">
        <f t="shared" si="2"/>
        <v>72</v>
      </c>
    </row>
    <row r="21" spans="1:9" x14ac:dyDescent="0.2">
      <c r="A21" s="91" t="s">
        <v>165</v>
      </c>
      <c r="B21" s="144"/>
      <c r="C21" s="144"/>
      <c r="D21" s="144">
        <v>1</v>
      </c>
      <c r="E21" s="144"/>
      <c r="F21" s="144"/>
      <c r="G21" s="144"/>
      <c r="H21" s="144"/>
      <c r="I21" s="142">
        <f t="shared" si="2"/>
        <v>1</v>
      </c>
    </row>
    <row r="22" spans="1:9" x14ac:dyDescent="0.2">
      <c r="A22" s="91" t="s">
        <v>166</v>
      </c>
      <c r="B22" s="144">
        <v>6</v>
      </c>
      <c r="C22" s="144">
        <v>1</v>
      </c>
      <c r="D22" s="144"/>
      <c r="E22" s="144"/>
      <c r="F22" s="144"/>
      <c r="G22" s="144"/>
      <c r="H22" s="144"/>
      <c r="I22" s="142">
        <f t="shared" si="2"/>
        <v>6</v>
      </c>
    </row>
    <row r="23" spans="1:9" x14ac:dyDescent="0.2">
      <c r="A23" s="91" t="s">
        <v>167</v>
      </c>
      <c r="B23" s="144"/>
      <c r="C23" s="144"/>
      <c r="D23" s="144">
        <v>1</v>
      </c>
      <c r="E23" s="144"/>
      <c r="F23" s="144">
        <v>1</v>
      </c>
      <c r="G23" s="144"/>
      <c r="H23" s="144"/>
      <c r="I23" s="142">
        <f t="shared" si="2"/>
        <v>2</v>
      </c>
    </row>
    <row r="24" spans="1:9" x14ac:dyDescent="0.2">
      <c r="A24" s="91" t="s">
        <v>168</v>
      </c>
      <c r="B24" s="144"/>
      <c r="C24" s="144"/>
      <c r="D24" s="144"/>
      <c r="E24" s="144">
        <v>1</v>
      </c>
      <c r="F24" s="144"/>
      <c r="G24" s="144"/>
      <c r="H24" s="144"/>
      <c r="I24" s="142">
        <f t="shared" si="2"/>
        <v>1</v>
      </c>
    </row>
    <row r="25" spans="1:9" x14ac:dyDescent="0.2">
      <c r="A25" s="91" t="s">
        <v>169</v>
      </c>
      <c r="B25" s="144">
        <v>13</v>
      </c>
      <c r="C25" s="144">
        <v>1</v>
      </c>
      <c r="D25" s="144">
        <v>9</v>
      </c>
      <c r="E25" s="144">
        <v>8</v>
      </c>
      <c r="F25" s="144">
        <v>12</v>
      </c>
      <c r="G25" s="144"/>
      <c r="H25" s="144">
        <v>3</v>
      </c>
      <c r="I25" s="142">
        <f t="shared" si="2"/>
        <v>45</v>
      </c>
    </row>
    <row r="26" spans="1:9" x14ac:dyDescent="0.2">
      <c r="A26" s="91" t="s">
        <v>170</v>
      </c>
      <c r="B26" s="144">
        <v>16</v>
      </c>
      <c r="C26" s="144"/>
      <c r="D26" s="144">
        <v>3</v>
      </c>
      <c r="E26" s="144">
        <v>3</v>
      </c>
      <c r="F26" s="144"/>
      <c r="G26" s="144"/>
      <c r="H26" s="144"/>
      <c r="I26" s="142">
        <f t="shared" si="2"/>
        <v>22</v>
      </c>
    </row>
    <row r="27" spans="1:9" x14ac:dyDescent="0.2">
      <c r="A27" s="91" t="s">
        <v>171</v>
      </c>
      <c r="B27" s="144">
        <v>10</v>
      </c>
      <c r="C27" s="144"/>
      <c r="D27" s="144"/>
      <c r="E27" s="144">
        <v>3</v>
      </c>
      <c r="F27" s="144">
        <v>1</v>
      </c>
      <c r="G27" s="144"/>
      <c r="H27" s="144"/>
      <c r="I27" s="142">
        <f t="shared" si="2"/>
        <v>14</v>
      </c>
    </row>
    <row r="28" spans="1:9" x14ac:dyDescent="0.2">
      <c r="A28" s="91" t="s">
        <v>172</v>
      </c>
      <c r="B28" s="144">
        <v>1</v>
      </c>
      <c r="C28" s="144"/>
      <c r="D28" s="144">
        <v>8</v>
      </c>
      <c r="E28" s="144">
        <v>1</v>
      </c>
      <c r="F28" s="144">
        <v>2</v>
      </c>
      <c r="G28" s="144"/>
      <c r="H28" s="144"/>
      <c r="I28" s="142">
        <f t="shared" si="2"/>
        <v>12</v>
      </c>
    </row>
    <row r="29" spans="1:9" x14ac:dyDescent="0.2">
      <c r="A29" s="91" t="s">
        <v>173</v>
      </c>
      <c r="B29" s="144"/>
      <c r="C29" s="144"/>
      <c r="D29" s="144">
        <v>5</v>
      </c>
      <c r="E29" s="144"/>
      <c r="F29" s="144"/>
      <c r="G29" s="144"/>
      <c r="H29" s="144"/>
      <c r="I29" s="142">
        <f t="shared" si="2"/>
        <v>5</v>
      </c>
    </row>
    <row r="30" spans="1:9" x14ac:dyDescent="0.2">
      <c r="A30" s="91" t="s">
        <v>174</v>
      </c>
      <c r="B30" s="144">
        <v>4</v>
      </c>
      <c r="C30" s="144"/>
      <c r="D30" s="144">
        <v>6</v>
      </c>
      <c r="E30" s="144">
        <v>3</v>
      </c>
      <c r="F30" s="144"/>
      <c r="G30" s="144"/>
      <c r="H30" s="144"/>
      <c r="I30" s="142">
        <f t="shared" si="2"/>
        <v>13</v>
      </c>
    </row>
    <row r="31" spans="1:9" x14ac:dyDescent="0.2">
      <c r="A31" s="91" t="s">
        <v>175</v>
      </c>
      <c r="B31" s="144">
        <v>11</v>
      </c>
      <c r="C31" s="144">
        <v>2</v>
      </c>
      <c r="D31" s="144">
        <v>14</v>
      </c>
      <c r="E31" s="144">
        <v>19</v>
      </c>
      <c r="F31" s="144">
        <v>12</v>
      </c>
      <c r="G31" s="144">
        <v>2</v>
      </c>
      <c r="H31" s="144"/>
      <c r="I31" s="142">
        <f t="shared" ref="I31:I39" si="3">SUM(B31,D31:H31)</f>
        <v>58</v>
      </c>
    </row>
    <row r="32" spans="1:9" x14ac:dyDescent="0.2">
      <c r="A32" s="91" t="s">
        <v>176</v>
      </c>
      <c r="B32" s="144">
        <v>8</v>
      </c>
      <c r="C32" s="144">
        <v>1</v>
      </c>
      <c r="D32" s="144"/>
      <c r="E32" s="144"/>
      <c r="F32" s="144"/>
      <c r="G32" s="144"/>
      <c r="H32" s="144">
        <v>1</v>
      </c>
      <c r="I32" s="142">
        <f t="shared" si="3"/>
        <v>9</v>
      </c>
    </row>
    <row r="33" spans="1:9" x14ac:dyDescent="0.2">
      <c r="A33" s="91" t="s">
        <v>177</v>
      </c>
      <c r="B33" s="144"/>
      <c r="C33" s="144"/>
      <c r="D33" s="144"/>
      <c r="E33" s="144">
        <v>1</v>
      </c>
      <c r="F33" s="144"/>
      <c r="G33" s="144"/>
      <c r="H33" s="144"/>
      <c r="I33" s="142">
        <f t="shared" si="3"/>
        <v>1</v>
      </c>
    </row>
    <row r="34" spans="1:9" x14ac:dyDescent="0.2">
      <c r="A34" s="91" t="s">
        <v>178</v>
      </c>
      <c r="B34" s="144">
        <v>19</v>
      </c>
      <c r="C34" s="144"/>
      <c r="D34" s="144">
        <v>17</v>
      </c>
      <c r="E34" s="144">
        <v>8</v>
      </c>
      <c r="F34" s="144"/>
      <c r="G34" s="144">
        <v>2</v>
      </c>
      <c r="H34" s="144"/>
      <c r="I34" s="142">
        <f t="shared" si="3"/>
        <v>46</v>
      </c>
    </row>
    <row r="35" spans="1:9" x14ac:dyDescent="0.2">
      <c r="A35" s="91" t="s">
        <v>179</v>
      </c>
      <c r="B35" s="144">
        <v>1</v>
      </c>
      <c r="C35" s="144"/>
      <c r="D35" s="144"/>
      <c r="E35" s="144">
        <v>1</v>
      </c>
      <c r="F35" s="144"/>
      <c r="G35" s="144"/>
      <c r="H35" s="144"/>
      <c r="I35" s="142">
        <f t="shared" si="3"/>
        <v>2</v>
      </c>
    </row>
    <row r="36" spans="1:9" x14ac:dyDescent="0.2">
      <c r="A36" s="91" t="s">
        <v>180</v>
      </c>
      <c r="B36" s="144">
        <v>4</v>
      </c>
      <c r="C36" s="144"/>
      <c r="D36" s="144">
        <v>70</v>
      </c>
      <c r="E36" s="144"/>
      <c r="F36" s="144">
        <v>1</v>
      </c>
      <c r="G36" s="144"/>
      <c r="H36" s="144">
        <v>1</v>
      </c>
      <c r="I36" s="142">
        <f t="shared" si="3"/>
        <v>76</v>
      </c>
    </row>
    <row r="37" spans="1:9" x14ac:dyDescent="0.2">
      <c r="A37" s="91" t="s">
        <v>181</v>
      </c>
      <c r="B37" s="144"/>
      <c r="C37" s="144"/>
      <c r="D37" s="144">
        <v>9</v>
      </c>
      <c r="E37" s="144">
        <v>3</v>
      </c>
      <c r="F37" s="144">
        <v>7</v>
      </c>
      <c r="G37" s="144"/>
      <c r="H37" s="144"/>
      <c r="I37" s="142">
        <f t="shared" si="3"/>
        <v>19</v>
      </c>
    </row>
    <row r="38" spans="1:9" x14ac:dyDescent="0.2">
      <c r="A38" s="91" t="s">
        <v>182</v>
      </c>
      <c r="B38" s="144">
        <v>15</v>
      </c>
      <c r="C38" s="144">
        <v>2</v>
      </c>
      <c r="D38" s="144"/>
      <c r="E38" s="144">
        <v>6</v>
      </c>
      <c r="F38" s="144"/>
      <c r="G38" s="144">
        <v>1</v>
      </c>
      <c r="H38" s="144"/>
      <c r="I38" s="142">
        <f t="shared" si="3"/>
        <v>22</v>
      </c>
    </row>
    <row r="39" spans="1:9" x14ac:dyDescent="0.2">
      <c r="A39" s="91" t="s">
        <v>183</v>
      </c>
      <c r="B39" s="144">
        <v>3</v>
      </c>
      <c r="C39" s="144"/>
      <c r="D39" s="144">
        <v>8</v>
      </c>
      <c r="E39" s="144">
        <v>4</v>
      </c>
      <c r="F39" s="144">
        <v>4</v>
      </c>
      <c r="G39" s="144">
        <v>2</v>
      </c>
      <c r="H39" s="144">
        <v>2</v>
      </c>
      <c r="I39" s="142">
        <f t="shared" si="3"/>
        <v>23</v>
      </c>
    </row>
    <row r="40" spans="1:9" x14ac:dyDescent="0.2">
      <c r="A40" s="102" t="s">
        <v>4</v>
      </c>
      <c r="B40" s="102">
        <f t="shared" ref="B40:I40" si="4">SUM(B4:B39)</f>
        <v>240</v>
      </c>
      <c r="C40" s="102">
        <f t="shared" si="4"/>
        <v>8</v>
      </c>
      <c r="D40" s="102">
        <f t="shared" si="4"/>
        <v>174</v>
      </c>
      <c r="E40" s="102">
        <f t="shared" si="4"/>
        <v>89</v>
      </c>
      <c r="F40" s="102">
        <f t="shared" si="4"/>
        <v>50</v>
      </c>
      <c r="G40" s="102">
        <f t="shared" si="4"/>
        <v>11</v>
      </c>
      <c r="H40" s="102">
        <f t="shared" si="4"/>
        <v>8</v>
      </c>
      <c r="I40" s="160">
        <f t="shared" si="4"/>
        <v>572</v>
      </c>
    </row>
  </sheetData>
  <sheetProtection password="C842" sheet="1" objects="1" scenarios="1"/>
  <mergeCells count="8">
    <mergeCell ref="A1:I1"/>
    <mergeCell ref="B2:C2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82" firstPageNumber="91" orientation="landscape" useFirstPageNumber="1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27"/>
  <sheetViews>
    <sheetView windowProtection="1" workbookViewId="0">
      <selection activeCell="K11" sqref="K11"/>
    </sheetView>
  </sheetViews>
  <sheetFormatPr defaultRowHeight="15" x14ac:dyDescent="0.25"/>
  <cols>
    <col min="1" max="1" width="29" style="182" customWidth="1"/>
    <col min="2" max="6" width="15.7109375" style="182" customWidth="1"/>
    <col min="7" max="10" width="10.7109375" customWidth="1"/>
  </cols>
  <sheetData>
    <row r="1" spans="1:6" ht="18.75" customHeight="1" x14ac:dyDescent="0.25">
      <c r="A1" s="243" t="s">
        <v>199</v>
      </c>
      <c r="B1" s="244"/>
      <c r="C1" s="244"/>
      <c r="D1" s="244"/>
      <c r="E1" s="244"/>
      <c r="F1" s="244"/>
    </row>
    <row r="2" spans="1:6" ht="42" customHeight="1" x14ac:dyDescent="0.25">
      <c r="A2" s="119" t="s">
        <v>215</v>
      </c>
      <c r="B2" s="55" t="s">
        <v>0</v>
      </c>
      <c r="C2" s="55" t="s">
        <v>2</v>
      </c>
      <c r="D2" s="55" t="s">
        <v>1</v>
      </c>
      <c r="E2" s="55" t="s">
        <v>3</v>
      </c>
      <c r="F2" s="56" t="s">
        <v>4</v>
      </c>
    </row>
    <row r="3" spans="1:6" ht="15" customHeight="1" x14ac:dyDescent="0.25">
      <c r="A3" s="276" t="s">
        <v>200</v>
      </c>
      <c r="B3" s="277"/>
      <c r="C3" s="277"/>
      <c r="D3" s="277"/>
      <c r="E3" s="277"/>
      <c r="F3" s="277"/>
    </row>
    <row r="4" spans="1:6" ht="38.25" x14ac:dyDescent="0.25">
      <c r="A4" s="183" t="s">
        <v>121</v>
      </c>
      <c r="B4" s="97">
        <v>8.3699999999999992</v>
      </c>
      <c r="C4" s="97">
        <v>0</v>
      </c>
      <c r="D4" s="97">
        <v>8.74</v>
      </c>
      <c r="E4" s="97">
        <v>0</v>
      </c>
      <c r="F4" s="87">
        <f>AVERAGE(B4:E4)</f>
        <v>4.2774999999999999</v>
      </c>
    </row>
    <row r="5" spans="1:6" ht="51" x14ac:dyDescent="0.25">
      <c r="A5" s="183" t="s">
        <v>148</v>
      </c>
      <c r="B5" s="181"/>
      <c r="C5" s="181"/>
      <c r="D5" s="181"/>
      <c r="E5" s="92">
        <v>0</v>
      </c>
      <c r="F5" s="93">
        <f>E5</f>
        <v>0</v>
      </c>
    </row>
    <row r="6" spans="1:6" ht="15.75" x14ac:dyDescent="0.25">
      <c r="A6" s="276" t="s">
        <v>201</v>
      </c>
      <c r="B6" s="277"/>
      <c r="C6" s="277"/>
      <c r="D6" s="277"/>
      <c r="E6" s="277"/>
      <c r="F6" s="277"/>
    </row>
    <row r="7" spans="1:6" ht="38.25" x14ac:dyDescent="0.25">
      <c r="A7" s="183" t="s">
        <v>121</v>
      </c>
      <c r="B7" s="97">
        <v>65.3</v>
      </c>
      <c r="C7" s="97">
        <v>0</v>
      </c>
      <c r="D7" s="97">
        <v>44.07</v>
      </c>
      <c r="E7" s="97">
        <v>0</v>
      </c>
      <c r="F7" s="87">
        <f>AVERAGE(B7:E7)</f>
        <v>27.342500000000001</v>
      </c>
    </row>
    <row r="8" spans="1:6" ht="51" x14ac:dyDescent="0.25">
      <c r="A8" s="183" t="s">
        <v>148</v>
      </c>
      <c r="B8" s="181"/>
      <c r="C8" s="181"/>
      <c r="D8" s="181"/>
      <c r="E8" s="92">
        <v>0</v>
      </c>
      <c r="F8" s="93">
        <f>E8</f>
        <v>0</v>
      </c>
    </row>
    <row r="9" spans="1:6" ht="15" customHeight="1" x14ac:dyDescent="0.25">
      <c r="A9" s="276" t="s">
        <v>361</v>
      </c>
      <c r="B9" s="277"/>
      <c r="C9" s="277"/>
      <c r="D9" s="277"/>
      <c r="E9" s="277"/>
      <c r="F9" s="277"/>
    </row>
    <row r="10" spans="1:6" ht="38.25" x14ac:dyDescent="0.25">
      <c r="A10" s="183" t="s">
        <v>121</v>
      </c>
      <c r="B10" s="97">
        <v>2.38</v>
      </c>
      <c r="C10" s="97">
        <v>0</v>
      </c>
      <c r="D10" s="97">
        <v>3.85</v>
      </c>
      <c r="E10" s="97">
        <v>0</v>
      </c>
      <c r="F10" s="87">
        <f>AVERAGE(B10:E10)</f>
        <v>1.5575000000000001</v>
      </c>
    </row>
    <row r="11" spans="1:6" ht="51" x14ac:dyDescent="0.25">
      <c r="A11" s="183" t="s">
        <v>148</v>
      </c>
      <c r="B11" s="181"/>
      <c r="C11" s="181"/>
      <c r="D11" s="181"/>
      <c r="E11" s="92">
        <v>0</v>
      </c>
      <c r="F11" s="93">
        <f>E11</f>
        <v>0</v>
      </c>
    </row>
    <row r="12" spans="1:6" ht="15.75" x14ac:dyDescent="0.25">
      <c r="A12" s="276" t="s">
        <v>204</v>
      </c>
      <c r="B12" s="277"/>
      <c r="C12" s="277"/>
      <c r="D12" s="277"/>
      <c r="E12" s="277"/>
      <c r="F12" s="277"/>
    </row>
    <row r="13" spans="1:6" ht="38.25" x14ac:dyDescent="0.25">
      <c r="A13" s="183" t="s">
        <v>121</v>
      </c>
      <c r="B13" s="97">
        <v>5.56</v>
      </c>
      <c r="C13" s="97">
        <v>0</v>
      </c>
      <c r="D13" s="97">
        <v>0</v>
      </c>
      <c r="E13" s="97">
        <v>0</v>
      </c>
      <c r="F13" s="87">
        <f>AVERAGE(B13:E13)</f>
        <v>1.39</v>
      </c>
    </row>
    <row r="14" spans="1:6" ht="51" x14ac:dyDescent="0.25">
      <c r="A14" s="183" t="s">
        <v>148</v>
      </c>
      <c r="B14" s="181"/>
      <c r="C14" s="181"/>
      <c r="D14" s="181"/>
      <c r="E14" s="92">
        <v>0</v>
      </c>
      <c r="F14" s="93">
        <f>E14</f>
        <v>0</v>
      </c>
    </row>
    <row r="15" spans="1:6" ht="15.75" x14ac:dyDescent="0.25">
      <c r="A15" s="276" t="s">
        <v>205</v>
      </c>
      <c r="B15" s="277"/>
      <c r="C15" s="277"/>
      <c r="D15" s="277"/>
      <c r="E15" s="277"/>
      <c r="F15" s="277"/>
    </row>
    <row r="16" spans="1:6" ht="38.25" x14ac:dyDescent="0.25">
      <c r="A16" s="183" t="s">
        <v>121</v>
      </c>
      <c r="B16" s="97">
        <v>1.64</v>
      </c>
      <c r="C16" s="97">
        <v>0</v>
      </c>
      <c r="D16" s="97">
        <v>5.48</v>
      </c>
      <c r="E16" s="97">
        <v>0</v>
      </c>
      <c r="F16" s="87">
        <f>AVERAGE(B16:E16)</f>
        <v>1.78</v>
      </c>
    </row>
    <row r="17" spans="1:6" ht="51" x14ac:dyDescent="0.25">
      <c r="A17" s="183" t="s">
        <v>148</v>
      </c>
      <c r="B17" s="181"/>
      <c r="C17" s="181"/>
      <c r="D17" s="181"/>
      <c r="E17" s="92">
        <v>0</v>
      </c>
      <c r="F17" s="93">
        <f>E17</f>
        <v>0</v>
      </c>
    </row>
    <row r="18" spans="1:6" x14ac:dyDescent="0.25">
      <c r="A18" s="276" t="s">
        <v>206</v>
      </c>
      <c r="B18" s="295"/>
      <c r="C18" s="295"/>
      <c r="D18" s="295"/>
      <c r="E18" s="295"/>
      <c r="F18" s="295"/>
    </row>
    <row r="19" spans="1:6" ht="38.25" x14ac:dyDescent="0.25">
      <c r="A19" s="183" t="s">
        <v>121</v>
      </c>
      <c r="B19" s="97">
        <v>9.09</v>
      </c>
      <c r="C19" s="97">
        <v>0</v>
      </c>
      <c r="D19" s="97">
        <v>14.81</v>
      </c>
      <c r="E19" s="97">
        <v>0</v>
      </c>
      <c r="F19" s="87">
        <f>AVERAGE(B19:E19)</f>
        <v>5.9749999999999996</v>
      </c>
    </row>
    <row r="20" spans="1:6" ht="51" x14ac:dyDescent="0.25">
      <c r="A20" s="183" t="s">
        <v>148</v>
      </c>
      <c r="B20" s="181"/>
      <c r="C20" s="181"/>
      <c r="D20" s="181"/>
      <c r="E20" s="92">
        <v>0</v>
      </c>
      <c r="F20" s="93">
        <f>E20</f>
        <v>0</v>
      </c>
    </row>
    <row r="21" spans="1:6" ht="15.75" x14ac:dyDescent="0.25">
      <c r="A21" s="276" t="s">
        <v>207</v>
      </c>
      <c r="B21" s="277"/>
      <c r="C21" s="277"/>
      <c r="D21" s="277"/>
      <c r="E21" s="277"/>
      <c r="F21" s="277"/>
    </row>
    <row r="22" spans="1:6" ht="38.25" x14ac:dyDescent="0.25">
      <c r="A22" s="183" t="s">
        <v>121</v>
      </c>
      <c r="B22" s="97">
        <v>3.16</v>
      </c>
      <c r="C22" s="97">
        <v>4.88</v>
      </c>
      <c r="D22" s="97">
        <v>2.0299999999999998</v>
      </c>
      <c r="E22" s="97">
        <v>0</v>
      </c>
      <c r="F22" s="87">
        <f>AVERAGE(B22:E22)</f>
        <v>2.5174999999999996</v>
      </c>
    </row>
    <row r="23" spans="1:6" ht="51" x14ac:dyDescent="0.25">
      <c r="A23" s="183" t="s">
        <v>148</v>
      </c>
      <c r="B23" s="181"/>
      <c r="C23" s="181"/>
      <c r="D23" s="181"/>
      <c r="E23" s="92">
        <v>0</v>
      </c>
      <c r="F23" s="93">
        <f>E23</f>
        <v>0</v>
      </c>
    </row>
    <row r="24" spans="1:6" ht="15.75" x14ac:dyDescent="0.25">
      <c r="A24" s="276" t="s">
        <v>208</v>
      </c>
      <c r="B24" s="277"/>
      <c r="C24" s="277"/>
      <c r="D24" s="277"/>
      <c r="E24" s="277"/>
      <c r="F24" s="277"/>
    </row>
    <row r="25" spans="1:6" ht="38.25" x14ac:dyDescent="0.25">
      <c r="A25" s="183" t="s">
        <v>121</v>
      </c>
      <c r="B25" s="97">
        <v>7.14</v>
      </c>
      <c r="C25" s="97">
        <v>0</v>
      </c>
      <c r="D25" s="97">
        <v>10</v>
      </c>
      <c r="E25" s="97">
        <v>0</v>
      </c>
      <c r="F25" s="87">
        <f>AVERAGE(B25:E25)</f>
        <v>4.2850000000000001</v>
      </c>
    </row>
    <row r="26" spans="1:6" ht="51" x14ac:dyDescent="0.25">
      <c r="A26" s="183" t="s">
        <v>148</v>
      </c>
      <c r="B26" s="181"/>
      <c r="C26" s="181"/>
      <c r="D26" s="181"/>
      <c r="E26" s="92">
        <v>0</v>
      </c>
      <c r="F26" s="93">
        <f>E26</f>
        <v>0</v>
      </c>
    </row>
    <row r="27" spans="1:6" x14ac:dyDescent="0.25">
      <c r="A27" s="184" t="s">
        <v>348</v>
      </c>
      <c r="B27" s="185"/>
      <c r="C27" s="185"/>
      <c r="D27" s="185"/>
      <c r="E27" s="185"/>
      <c r="F27" s="185">
        <v>49.125</v>
      </c>
    </row>
  </sheetData>
  <sheetProtection password="C842" sheet="1" objects="1" scenarios="1"/>
  <mergeCells count="9">
    <mergeCell ref="A21:F21"/>
    <mergeCell ref="A24:F24"/>
    <mergeCell ref="A18:F18"/>
    <mergeCell ref="A1:F1"/>
    <mergeCell ref="A3:F3"/>
    <mergeCell ref="A6:F6"/>
    <mergeCell ref="A9:F9"/>
    <mergeCell ref="A12:F12"/>
    <mergeCell ref="A15:F15"/>
  </mergeCells>
  <pageMargins left="0.70866141732283472" right="0.70866141732283472" top="0.78740157480314965" bottom="0.78740157480314965" header="0.31496062992125984" footer="0.31496062992125984"/>
  <pageSetup paperSize="9" scale="81" firstPageNumber="92" fitToHeight="0" orientation="portrait" useFirstPageNumber="1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9" tint="0.59999389629810485"/>
  </sheetPr>
  <dimension ref="A1:E12"/>
  <sheetViews>
    <sheetView windowProtection="1" zoomScaleNormal="100" workbookViewId="0">
      <selection activeCell="F14" sqref="F13:F14"/>
    </sheetView>
  </sheetViews>
  <sheetFormatPr defaultRowHeight="12.75" x14ac:dyDescent="0.2"/>
  <cols>
    <col min="1" max="1" width="46.140625" style="106" customWidth="1"/>
    <col min="2" max="2" width="15.28515625" style="42" customWidth="1"/>
    <col min="3" max="3" width="14.5703125" style="42" customWidth="1"/>
    <col min="4" max="16384" width="9.140625" style="1"/>
  </cols>
  <sheetData>
    <row r="1" spans="1:5" ht="42.75" customHeight="1" x14ac:dyDescent="0.25">
      <c r="A1" s="260" t="s">
        <v>362</v>
      </c>
      <c r="B1" s="267"/>
      <c r="C1" s="267"/>
      <c r="E1" s="19"/>
    </row>
    <row r="2" spans="1:5" s="5" customFormat="1" ht="38.25" customHeight="1" x14ac:dyDescent="0.2">
      <c r="A2" s="119" t="s">
        <v>224</v>
      </c>
      <c r="B2" s="190" t="s">
        <v>133</v>
      </c>
      <c r="C2" s="54" t="s">
        <v>386</v>
      </c>
    </row>
    <row r="3" spans="1:5" ht="15.75" customHeight="1" x14ac:dyDescent="0.2">
      <c r="A3" s="144" t="s">
        <v>200</v>
      </c>
      <c r="B3" s="186">
        <v>1</v>
      </c>
      <c r="C3" s="186">
        <v>1</v>
      </c>
    </row>
    <row r="4" spans="1:5" x14ac:dyDescent="0.2">
      <c r="A4" s="144" t="s">
        <v>201</v>
      </c>
      <c r="B4" s="186">
        <v>0</v>
      </c>
      <c r="C4" s="186">
        <v>1</v>
      </c>
    </row>
    <row r="5" spans="1:5" x14ac:dyDescent="0.2">
      <c r="A5" s="144" t="s">
        <v>203</v>
      </c>
      <c r="B5" s="186">
        <v>2</v>
      </c>
      <c r="C5" s="186">
        <v>5</v>
      </c>
    </row>
    <row r="6" spans="1:5" x14ac:dyDescent="0.2">
      <c r="A6" s="49" t="s">
        <v>204</v>
      </c>
      <c r="B6" s="190">
        <v>1</v>
      </c>
      <c r="C6" s="54">
        <v>1</v>
      </c>
    </row>
    <row r="7" spans="1:5" x14ac:dyDescent="0.2">
      <c r="A7" s="49" t="s">
        <v>205</v>
      </c>
      <c r="B7" s="190">
        <v>1</v>
      </c>
      <c r="C7" s="54">
        <v>1</v>
      </c>
    </row>
    <row r="8" spans="1:5" x14ac:dyDescent="0.2">
      <c r="A8" s="144" t="s">
        <v>363</v>
      </c>
      <c r="B8" s="186">
        <v>4</v>
      </c>
      <c r="C8" s="186">
        <v>1</v>
      </c>
    </row>
    <row r="9" spans="1:5" x14ac:dyDescent="0.2">
      <c r="A9" s="144" t="s">
        <v>364</v>
      </c>
      <c r="B9" s="186">
        <v>1</v>
      </c>
      <c r="C9" s="186">
        <v>1</v>
      </c>
    </row>
    <row r="10" spans="1:5" x14ac:dyDescent="0.2">
      <c r="A10" s="87" t="s">
        <v>89</v>
      </c>
      <c r="B10" s="56">
        <v>10</v>
      </c>
      <c r="C10" s="56">
        <v>11</v>
      </c>
    </row>
    <row r="11" spans="1:5" x14ac:dyDescent="0.2">
      <c r="A11" s="144" t="s">
        <v>110</v>
      </c>
      <c r="B11" s="187"/>
      <c r="C11" s="186"/>
    </row>
    <row r="12" spans="1:5" ht="13.5" thickBot="1" x14ac:dyDescent="0.25">
      <c r="A12" s="114" t="s">
        <v>89</v>
      </c>
      <c r="B12" s="188">
        <v>10</v>
      </c>
      <c r="C12" s="189">
        <v>11</v>
      </c>
    </row>
  </sheetData>
  <sheetProtection password="C842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firstPageNumber="93" orientation="portrait" useFirstPageNumber="1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0"/>
  <sheetViews>
    <sheetView windowProtection="1" zoomScaleNormal="100" workbookViewId="0">
      <selection activeCell="G30" sqref="G29:G30"/>
    </sheetView>
  </sheetViews>
  <sheetFormatPr defaultRowHeight="12.75" x14ac:dyDescent="0.2"/>
  <cols>
    <col min="1" max="1" width="44.5703125" style="106" customWidth="1"/>
    <col min="2" max="2" width="19.140625" style="192" customWidth="1"/>
    <col min="3" max="3" width="22.28515625" style="192" customWidth="1"/>
    <col min="4" max="4" width="19.28515625" style="192" customWidth="1"/>
    <col min="5" max="5" width="18.85546875" style="192" customWidth="1"/>
    <col min="6" max="6" width="17.85546875" style="192" customWidth="1"/>
    <col min="7" max="7" width="19" style="42" customWidth="1"/>
    <col min="8" max="16384" width="9.140625" style="1"/>
  </cols>
  <sheetData>
    <row r="1" spans="1:13" ht="38.25" customHeight="1" x14ac:dyDescent="0.2">
      <c r="A1" s="267" t="s">
        <v>365</v>
      </c>
      <c r="B1" s="267"/>
      <c r="C1" s="267"/>
      <c r="D1" s="267"/>
      <c r="E1" s="267"/>
      <c r="F1" s="267"/>
      <c r="G1" s="267"/>
    </row>
    <row r="2" spans="1:13" s="5" customFormat="1" ht="30" customHeight="1" x14ac:dyDescent="0.2">
      <c r="A2" s="264" t="s">
        <v>224</v>
      </c>
      <c r="B2" s="303" t="s">
        <v>136</v>
      </c>
      <c r="C2" s="303"/>
      <c r="D2" s="303"/>
      <c r="E2" s="303" t="s">
        <v>137</v>
      </c>
      <c r="F2" s="303"/>
      <c r="G2" s="303"/>
      <c r="H2" s="1"/>
      <c r="I2" s="1"/>
      <c r="J2" s="1"/>
      <c r="K2" s="1"/>
      <c r="L2" s="1"/>
      <c r="M2" s="18"/>
    </row>
    <row r="3" spans="1:13" s="5" customFormat="1" ht="58.5" customHeight="1" x14ac:dyDescent="0.2">
      <c r="A3" s="291"/>
      <c r="B3" s="191" t="s">
        <v>134</v>
      </c>
      <c r="C3" s="191" t="s">
        <v>135</v>
      </c>
      <c r="D3" s="54" t="s">
        <v>147</v>
      </c>
      <c r="E3" s="191" t="s">
        <v>134</v>
      </c>
      <c r="F3" s="191" t="s">
        <v>135</v>
      </c>
      <c r="G3" s="54" t="s">
        <v>147</v>
      </c>
      <c r="H3" s="1"/>
      <c r="I3" s="1"/>
      <c r="J3" s="1"/>
      <c r="K3" s="1"/>
      <c r="L3" s="1"/>
      <c r="M3" s="18"/>
    </row>
    <row r="4" spans="1:13" ht="15" customHeight="1" x14ac:dyDescent="0.2">
      <c r="A4" s="81" t="s">
        <v>200</v>
      </c>
      <c r="B4" s="55">
        <v>4</v>
      </c>
      <c r="C4" s="55">
        <v>8</v>
      </c>
      <c r="D4" s="55">
        <v>0</v>
      </c>
      <c r="E4" s="55">
        <v>1</v>
      </c>
      <c r="F4" s="55">
        <v>17</v>
      </c>
      <c r="G4" s="55">
        <v>0</v>
      </c>
    </row>
    <row r="5" spans="1:13" x14ac:dyDescent="0.2">
      <c r="A5" s="81" t="s">
        <v>203</v>
      </c>
      <c r="B5" s="55">
        <v>9</v>
      </c>
      <c r="C5" s="55"/>
      <c r="D5" s="55"/>
      <c r="E5" s="55"/>
      <c r="F5" s="55"/>
      <c r="G5" s="55"/>
    </row>
    <row r="6" spans="1:13" ht="15" customHeight="1" x14ac:dyDescent="0.2">
      <c r="A6" s="116" t="s">
        <v>204</v>
      </c>
      <c r="B6" s="115">
        <v>110</v>
      </c>
      <c r="C6" s="115">
        <v>40</v>
      </c>
      <c r="D6" s="115">
        <v>62</v>
      </c>
      <c r="E6" s="115"/>
      <c r="F6" s="115"/>
      <c r="G6" s="115"/>
    </row>
    <row r="7" spans="1:13" x14ac:dyDescent="0.2">
      <c r="A7" s="116" t="s">
        <v>205</v>
      </c>
      <c r="B7" s="115">
        <v>22</v>
      </c>
      <c r="C7" s="115">
        <v>15</v>
      </c>
      <c r="D7" s="115"/>
      <c r="E7" s="115">
        <v>1</v>
      </c>
      <c r="F7" s="115">
        <v>4</v>
      </c>
      <c r="G7" s="115">
        <v>21</v>
      </c>
    </row>
    <row r="8" spans="1:13" x14ac:dyDescent="0.2">
      <c r="A8" s="116" t="s">
        <v>206</v>
      </c>
      <c r="B8" s="115">
        <v>32</v>
      </c>
      <c r="C8" s="115">
        <v>21</v>
      </c>
      <c r="D8" s="115">
        <v>7</v>
      </c>
      <c r="E8" s="115">
        <v>0</v>
      </c>
      <c r="F8" s="115">
        <v>0</v>
      </c>
      <c r="G8" s="115">
        <v>0</v>
      </c>
    </row>
    <row r="9" spans="1:13" x14ac:dyDescent="0.2">
      <c r="A9" s="116" t="s">
        <v>330</v>
      </c>
      <c r="B9" s="115">
        <v>13</v>
      </c>
      <c r="C9" s="115"/>
      <c r="D9" s="115">
        <v>3</v>
      </c>
      <c r="E9" s="115">
        <v>8</v>
      </c>
      <c r="F9" s="115">
        <v>3</v>
      </c>
      <c r="G9" s="115">
        <v>3</v>
      </c>
    </row>
    <row r="10" spans="1:13" x14ac:dyDescent="0.2">
      <c r="A10" s="102" t="s">
        <v>4</v>
      </c>
      <c r="B10" s="193">
        <f t="shared" ref="B10:G10" si="0">SUM(B4:B9)</f>
        <v>190</v>
      </c>
      <c r="C10" s="193">
        <f t="shared" si="0"/>
        <v>84</v>
      </c>
      <c r="D10" s="193">
        <f t="shared" si="0"/>
        <v>72</v>
      </c>
      <c r="E10" s="193">
        <f t="shared" si="0"/>
        <v>10</v>
      </c>
      <c r="F10" s="193">
        <f t="shared" si="0"/>
        <v>24</v>
      </c>
      <c r="G10" s="193">
        <f t="shared" si="0"/>
        <v>24</v>
      </c>
    </row>
  </sheetData>
  <sheetProtection password="C842" sheet="1" objects="1" scenarios="1"/>
  <mergeCells count="4">
    <mergeCell ref="A1:G1"/>
    <mergeCell ref="B2:D2"/>
    <mergeCell ref="E2:G2"/>
    <mergeCell ref="A2:A3"/>
  </mergeCells>
  <pageMargins left="0.39370078740157483" right="0.23622047244094491" top="0.74803149606299213" bottom="0.74803149606299213" header="0.31496062992125984" footer="0.31496062992125984"/>
  <pageSetup paperSize="9" scale="81" firstPageNumber="94" orientation="landscape" useFirstPageNumber="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9" tint="0.59999389629810485"/>
  </sheetPr>
  <dimension ref="A1:C11"/>
  <sheetViews>
    <sheetView windowProtection="1" zoomScaleNormal="100" workbookViewId="0">
      <selection activeCell="K9" sqref="K9:K10"/>
    </sheetView>
  </sheetViews>
  <sheetFormatPr defaultRowHeight="12.75" x14ac:dyDescent="0.2"/>
  <cols>
    <col min="1" max="1" width="44.5703125" style="106" customWidth="1"/>
    <col min="2" max="2" width="15.7109375" style="192" customWidth="1"/>
    <col min="3" max="3" width="15.7109375" style="42" customWidth="1"/>
    <col min="4" max="16384" width="9.140625" style="1"/>
  </cols>
  <sheetData>
    <row r="1" spans="1:3" ht="55.5" customHeight="1" x14ac:dyDescent="0.2">
      <c r="A1" s="260" t="s">
        <v>402</v>
      </c>
      <c r="B1" s="260"/>
      <c r="C1" s="260"/>
    </row>
    <row r="2" spans="1:3" s="5" customFormat="1" ht="38.25" customHeight="1" x14ac:dyDescent="0.2">
      <c r="A2" s="119" t="s">
        <v>224</v>
      </c>
      <c r="B2" s="191" t="s">
        <v>65</v>
      </c>
      <c r="C2" s="54" t="s">
        <v>122</v>
      </c>
    </row>
    <row r="3" spans="1:3" x14ac:dyDescent="0.2">
      <c r="A3" s="168" t="s">
        <v>200</v>
      </c>
      <c r="B3" s="194">
        <v>3</v>
      </c>
      <c r="C3" s="194">
        <v>624</v>
      </c>
    </row>
    <row r="4" spans="1:3" x14ac:dyDescent="0.2">
      <c r="A4" s="168" t="s">
        <v>201</v>
      </c>
      <c r="B4" s="194">
        <v>3</v>
      </c>
      <c r="C4" s="194">
        <v>226</v>
      </c>
    </row>
    <row r="5" spans="1:3" x14ac:dyDescent="0.2">
      <c r="A5" s="168" t="s">
        <v>203</v>
      </c>
      <c r="B5" s="194">
        <v>4</v>
      </c>
      <c r="C5" s="194">
        <v>418</v>
      </c>
    </row>
    <row r="6" spans="1:3" x14ac:dyDescent="0.2">
      <c r="A6" s="168" t="s">
        <v>204</v>
      </c>
      <c r="B6" s="194">
        <v>4</v>
      </c>
      <c r="C6" s="194">
        <v>660</v>
      </c>
    </row>
    <row r="7" spans="1:3" x14ac:dyDescent="0.2">
      <c r="A7" s="168" t="s">
        <v>205</v>
      </c>
      <c r="B7" s="194"/>
      <c r="C7" s="194"/>
    </row>
    <row r="8" spans="1:3" x14ac:dyDescent="0.2">
      <c r="A8" s="168" t="s">
        <v>206</v>
      </c>
      <c r="B8" s="194">
        <v>6</v>
      </c>
      <c r="C8" s="194">
        <v>122</v>
      </c>
    </row>
    <row r="9" spans="1:3" x14ac:dyDescent="0.2">
      <c r="A9" s="168" t="s">
        <v>207</v>
      </c>
      <c r="B9" s="194">
        <v>35</v>
      </c>
      <c r="C9" s="194">
        <v>2049</v>
      </c>
    </row>
    <row r="10" spans="1:3" x14ac:dyDescent="0.2">
      <c r="A10" s="168" t="s">
        <v>208</v>
      </c>
      <c r="B10" s="194">
        <v>13</v>
      </c>
      <c r="C10" s="194">
        <v>32</v>
      </c>
    </row>
    <row r="11" spans="1:3" x14ac:dyDescent="0.2">
      <c r="A11" s="102" t="s">
        <v>4</v>
      </c>
      <c r="B11" s="193">
        <f>B3+B4+B5+B6+B7+B8+B9+B10</f>
        <v>68</v>
      </c>
      <c r="C11" s="193">
        <f>C3+C4+C5+C6+C7+C8+C9+C10</f>
        <v>4131</v>
      </c>
    </row>
  </sheetData>
  <sheetProtection password="C842" sheet="1" objects="1" scenario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firstPageNumber="95" orientation="portrait" useFirstPageNumber="1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9" tint="0.59999389629810485"/>
    <pageSetUpPr fitToPage="1"/>
  </sheetPr>
  <dimension ref="A1:K19"/>
  <sheetViews>
    <sheetView windowProtection="1" zoomScaleNormal="100" workbookViewId="0">
      <selection activeCell="J18" sqref="J18"/>
    </sheetView>
  </sheetViews>
  <sheetFormatPr defaultRowHeight="12.75" x14ac:dyDescent="0.2"/>
  <cols>
    <col min="1" max="1" width="55.42578125" style="106" customWidth="1"/>
    <col min="2" max="2" width="17.140625" style="192" customWidth="1"/>
    <col min="3" max="4" width="18.42578125" style="42" customWidth="1"/>
    <col min="5" max="5" width="15.85546875" style="42" customWidth="1"/>
    <col min="6" max="8" width="9.140625" style="42"/>
    <col min="9" max="9" width="17.140625" style="42" customWidth="1"/>
    <col min="10" max="10" width="15.5703125" style="42" customWidth="1"/>
    <col min="11" max="11" width="15.7109375" style="42" customWidth="1"/>
    <col min="12" max="16384" width="9.140625" style="1"/>
  </cols>
  <sheetData>
    <row r="1" spans="1:11" ht="33.75" customHeight="1" x14ac:dyDescent="0.2">
      <c r="A1" s="267" t="s">
        <v>184</v>
      </c>
      <c r="B1" s="260"/>
      <c r="C1" s="260"/>
      <c r="D1" s="260"/>
      <c r="E1" s="260"/>
      <c r="G1" s="267" t="s">
        <v>189</v>
      </c>
      <c r="H1" s="267"/>
      <c r="I1" s="267"/>
      <c r="J1" s="267"/>
      <c r="K1" s="267"/>
    </row>
    <row r="2" spans="1:11" ht="29.25" customHeight="1" x14ac:dyDescent="0.2">
      <c r="A2" s="119" t="s">
        <v>224</v>
      </c>
      <c r="B2" s="303"/>
      <c r="C2" s="303"/>
      <c r="D2" s="303"/>
      <c r="E2" s="303"/>
      <c r="G2" s="304" t="s">
        <v>193</v>
      </c>
      <c r="H2" s="304"/>
      <c r="I2" s="304"/>
      <c r="J2" s="198" t="s">
        <v>190</v>
      </c>
      <c r="K2" s="198" t="s">
        <v>191</v>
      </c>
    </row>
    <row r="3" spans="1:11" ht="18" customHeight="1" x14ac:dyDescent="0.2">
      <c r="A3" s="81"/>
      <c r="B3" s="195" t="s">
        <v>113</v>
      </c>
      <c r="C3" s="195" t="s">
        <v>114</v>
      </c>
      <c r="D3" s="203" t="s">
        <v>185</v>
      </c>
      <c r="E3" s="56" t="s">
        <v>186</v>
      </c>
      <c r="G3" s="304"/>
      <c r="H3" s="304"/>
      <c r="I3" s="304"/>
      <c r="J3" s="198">
        <f>SUM(D9:D11)</f>
        <v>67</v>
      </c>
      <c r="K3" s="199">
        <f>SUM(E9:E11)</f>
        <v>2275000</v>
      </c>
    </row>
    <row r="4" spans="1:11" ht="16.5" customHeight="1" x14ac:dyDescent="0.2">
      <c r="A4" s="89" t="s">
        <v>388</v>
      </c>
      <c r="B4" s="200"/>
      <c r="C4" s="200"/>
      <c r="D4" s="87"/>
      <c r="E4" s="204"/>
      <c r="G4" s="304"/>
      <c r="H4" s="304"/>
      <c r="I4" s="304"/>
      <c r="J4" s="305" t="s">
        <v>192</v>
      </c>
      <c r="K4" s="305"/>
    </row>
    <row r="5" spans="1:11" ht="15.75" customHeight="1" x14ac:dyDescent="0.2">
      <c r="A5" s="89" t="s">
        <v>141</v>
      </c>
      <c r="B5" s="49">
        <v>2</v>
      </c>
      <c r="C5" s="49"/>
      <c r="D5" s="87">
        <v>2</v>
      </c>
      <c r="E5" s="204"/>
      <c r="G5" s="304"/>
      <c r="H5" s="304"/>
      <c r="I5" s="304"/>
      <c r="J5" s="306">
        <f>K3/J3</f>
        <v>33955.223880597012</v>
      </c>
      <c r="K5" s="306"/>
    </row>
    <row r="6" spans="1:11" ht="16.5" customHeight="1" x14ac:dyDescent="0.2">
      <c r="A6" s="89" t="s">
        <v>389</v>
      </c>
      <c r="B6" s="49"/>
      <c r="C6" s="57"/>
      <c r="D6" s="205">
        <f t="shared" ref="D6:D9" si="0">SUM(A6:B6)</f>
        <v>0</v>
      </c>
      <c r="E6" s="204"/>
    </row>
    <row r="7" spans="1:11" ht="17.25" customHeight="1" x14ac:dyDescent="0.2">
      <c r="A7" s="89" t="s">
        <v>142</v>
      </c>
      <c r="B7" s="49">
        <v>1</v>
      </c>
      <c r="C7" s="49"/>
      <c r="D7" s="87">
        <f t="shared" si="0"/>
        <v>1</v>
      </c>
      <c r="E7" s="204"/>
    </row>
    <row r="8" spans="1:11" ht="17.25" customHeight="1" x14ac:dyDescent="0.2">
      <c r="A8" s="97" t="s">
        <v>188</v>
      </c>
      <c r="B8" s="49"/>
      <c r="C8" s="49"/>
      <c r="D8" s="87">
        <f t="shared" si="0"/>
        <v>0</v>
      </c>
      <c r="E8" s="204"/>
    </row>
    <row r="9" spans="1:11" ht="17.25" customHeight="1" x14ac:dyDescent="0.2">
      <c r="A9" s="89" t="s">
        <v>187</v>
      </c>
      <c r="B9" s="49"/>
      <c r="C9" s="49"/>
      <c r="D9" s="87">
        <f t="shared" si="0"/>
        <v>0</v>
      </c>
      <c r="E9" s="206"/>
    </row>
    <row r="10" spans="1:11" ht="17.25" customHeight="1" x14ac:dyDescent="0.2">
      <c r="A10" s="89" t="s">
        <v>403</v>
      </c>
      <c r="B10" s="200"/>
      <c r="C10" s="200"/>
      <c r="D10" s="87">
        <v>66</v>
      </c>
      <c r="E10" s="206">
        <v>2259000</v>
      </c>
    </row>
    <row r="11" spans="1:11" ht="27" customHeight="1" x14ac:dyDescent="0.2">
      <c r="A11" s="89" t="s">
        <v>387</v>
      </c>
      <c r="B11" s="200"/>
      <c r="C11" s="200"/>
      <c r="D11" s="87">
        <v>1</v>
      </c>
      <c r="E11" s="206">
        <v>16000</v>
      </c>
    </row>
    <row r="12" spans="1:11" ht="17.25" customHeight="1" x14ac:dyDescent="0.2">
      <c r="A12" s="201"/>
      <c r="B12" s="201"/>
      <c r="C12" s="201"/>
      <c r="D12" s="201"/>
      <c r="E12" s="201"/>
    </row>
    <row r="13" spans="1:11" ht="15.75" customHeight="1" x14ac:dyDescent="0.2">
      <c r="A13" s="294"/>
      <c r="B13" s="294"/>
      <c r="C13" s="294"/>
      <c r="D13" s="294"/>
      <c r="E13" s="294"/>
      <c r="F13" s="202"/>
    </row>
    <row r="14" spans="1:11" ht="15" customHeight="1" x14ac:dyDescent="0.2">
      <c r="A14" s="288"/>
      <c r="B14" s="288"/>
      <c r="C14" s="288"/>
      <c r="D14" s="288"/>
      <c r="E14" s="288"/>
      <c r="F14" s="202"/>
    </row>
    <row r="15" spans="1:11" ht="30" customHeight="1" x14ac:dyDescent="0.2">
      <c r="A15" s="288"/>
      <c r="B15" s="288"/>
      <c r="C15" s="288"/>
      <c r="D15" s="288"/>
      <c r="E15" s="288"/>
    </row>
    <row r="16" spans="1:11" ht="75" customHeight="1" x14ac:dyDescent="0.2">
      <c r="A16" s="308"/>
      <c r="B16" s="308"/>
      <c r="C16" s="308"/>
      <c r="D16" s="308"/>
      <c r="E16" s="308"/>
      <c r="F16" s="196"/>
      <c r="G16" s="196"/>
    </row>
    <row r="17" spans="1:7" ht="75" customHeight="1" x14ac:dyDescent="0.2">
      <c r="A17" s="307"/>
      <c r="B17" s="307"/>
      <c r="C17" s="307"/>
      <c r="D17" s="307"/>
      <c r="E17" s="307"/>
      <c r="F17" s="197"/>
      <c r="G17" s="197"/>
    </row>
    <row r="18" spans="1:7" ht="75" customHeight="1" x14ac:dyDescent="0.2">
      <c r="A18" s="307"/>
      <c r="B18" s="307"/>
      <c r="C18" s="307"/>
      <c r="D18" s="307"/>
      <c r="E18" s="307"/>
      <c r="F18" s="197"/>
      <c r="G18" s="197"/>
    </row>
    <row r="19" spans="1:7" ht="60" customHeight="1" x14ac:dyDescent="0.2">
      <c r="A19" s="307"/>
      <c r="B19" s="307"/>
      <c r="C19" s="307"/>
      <c r="D19" s="307"/>
      <c r="E19" s="307"/>
      <c r="F19" s="197"/>
      <c r="G19" s="197"/>
    </row>
  </sheetData>
  <sheetProtection password="C842" sheet="1" objects="1" scenarios="1"/>
  <mergeCells count="13">
    <mergeCell ref="A19:E19"/>
    <mergeCell ref="A14:E14"/>
    <mergeCell ref="A13:E13"/>
    <mergeCell ref="A1:E1"/>
    <mergeCell ref="B2:E2"/>
    <mergeCell ref="A15:E15"/>
    <mergeCell ref="A16:E16"/>
    <mergeCell ref="A17:E17"/>
    <mergeCell ref="G1:K1"/>
    <mergeCell ref="G2:I5"/>
    <mergeCell ref="J4:K4"/>
    <mergeCell ref="J5:K5"/>
    <mergeCell ref="A18:E18"/>
  </mergeCells>
  <pageMargins left="0.70866141732283472" right="0.70866141732283472" top="0.74803149606299213" bottom="0.74803149606299213" header="0.31496062992125984" footer="0.31496062992125984"/>
  <pageSetup paperSize="9" scale="65" firstPageNumber="96" fitToHeight="0" orientation="landscape" useFirstPageNumber="1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9" tint="0.59999389629810485"/>
  </sheetPr>
  <dimension ref="A1:B13"/>
  <sheetViews>
    <sheetView windowProtection="1" zoomScaleNormal="100" workbookViewId="0">
      <selection activeCell="H8" sqref="H8"/>
    </sheetView>
  </sheetViews>
  <sheetFormatPr defaultRowHeight="12.75" x14ac:dyDescent="0.2"/>
  <cols>
    <col min="1" max="1" width="42.42578125" style="106" customWidth="1"/>
    <col min="2" max="2" width="24" style="107" customWidth="1"/>
    <col min="3" max="3" width="6.140625" style="1" customWidth="1"/>
    <col min="4" max="16384" width="9.140625" style="1"/>
  </cols>
  <sheetData>
    <row r="1" spans="1:2" ht="45.75" customHeight="1" x14ac:dyDescent="0.2">
      <c r="A1" s="260" t="s">
        <v>366</v>
      </c>
      <c r="B1" s="267"/>
    </row>
    <row r="2" spans="1:2" s="5" customFormat="1" ht="38.25" customHeight="1" x14ac:dyDescent="0.2">
      <c r="A2" s="119" t="s">
        <v>224</v>
      </c>
      <c r="B2" s="54" t="s">
        <v>52</v>
      </c>
    </row>
    <row r="3" spans="1:2" ht="21" customHeight="1" x14ac:dyDescent="0.2">
      <c r="A3" s="89" t="s">
        <v>56</v>
      </c>
      <c r="B3" s="149" t="s">
        <v>371</v>
      </c>
    </row>
    <row r="4" spans="1:2" ht="25.5" customHeight="1" x14ac:dyDescent="0.2">
      <c r="A4" s="89" t="s">
        <v>57</v>
      </c>
      <c r="B4" s="98">
        <v>0</v>
      </c>
    </row>
    <row r="5" spans="1:2" ht="25.5" x14ac:dyDescent="0.2">
      <c r="A5" s="118" t="s">
        <v>131</v>
      </c>
      <c r="B5" s="98">
        <v>837</v>
      </c>
    </row>
    <row r="6" spans="1:2" ht="25.5" x14ac:dyDescent="0.2">
      <c r="A6" s="118" t="s">
        <v>132</v>
      </c>
      <c r="B6" s="98">
        <v>735</v>
      </c>
    </row>
    <row r="7" spans="1:2" s="4" customFormat="1" x14ac:dyDescent="0.2">
      <c r="A7" s="91" t="s">
        <v>103</v>
      </c>
      <c r="B7" s="219">
        <v>473116</v>
      </c>
    </row>
    <row r="8" spans="1:2" ht="25.5" x14ac:dyDescent="0.2">
      <c r="A8" s="89" t="s">
        <v>105</v>
      </c>
      <c r="B8" s="219">
        <v>13579</v>
      </c>
    </row>
    <row r="9" spans="1:2" s="2" customFormat="1" ht="25.5" x14ac:dyDescent="0.2">
      <c r="A9" s="89" t="s">
        <v>106</v>
      </c>
      <c r="B9" s="220">
        <v>25798</v>
      </c>
    </row>
    <row r="10" spans="1:2" ht="25.5" x14ac:dyDescent="0.2">
      <c r="A10" s="89" t="s">
        <v>104</v>
      </c>
      <c r="B10" s="219">
        <v>14100</v>
      </c>
    </row>
    <row r="12" spans="1:2" ht="15.75" x14ac:dyDescent="0.2">
      <c r="A12" s="207"/>
    </row>
    <row r="13" spans="1:2" ht="15.75" x14ac:dyDescent="0.2">
      <c r="A13" s="207"/>
    </row>
  </sheetData>
  <sheetProtection password="C842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rstPageNumber="97" orientation="portrait" useFirstPageNumber="1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9" tint="0.59999389629810485"/>
  </sheetPr>
  <dimension ref="A1:B10"/>
  <sheetViews>
    <sheetView windowProtection="1" zoomScaleNormal="100" workbookViewId="0">
      <selection activeCell="E9" sqref="E9"/>
    </sheetView>
  </sheetViews>
  <sheetFormatPr defaultRowHeight="12.75" x14ac:dyDescent="0.2"/>
  <cols>
    <col min="1" max="1" width="36" style="37" customWidth="1"/>
    <col min="2" max="2" width="14.5703125" style="25" customWidth="1"/>
    <col min="3" max="16384" width="9.140625" style="1"/>
  </cols>
  <sheetData>
    <row r="1" spans="1:2" ht="51" customHeight="1" x14ac:dyDescent="0.2">
      <c r="A1" s="260" t="s">
        <v>367</v>
      </c>
      <c r="B1" s="267"/>
    </row>
    <row r="2" spans="1:2" s="5" customFormat="1" ht="38.25" customHeight="1" x14ac:dyDescent="0.2">
      <c r="A2" s="119" t="s">
        <v>211</v>
      </c>
      <c r="B2" s="54" t="s">
        <v>52</v>
      </c>
    </row>
    <row r="3" spans="1:2" s="6" customFormat="1" ht="19.5" customHeight="1" x14ac:dyDescent="0.2">
      <c r="A3" s="156" t="s">
        <v>58</v>
      </c>
      <c r="B3" s="208">
        <v>12291</v>
      </c>
    </row>
    <row r="4" spans="1:2" s="6" customFormat="1" ht="20.25" customHeight="1" x14ac:dyDescent="0.2">
      <c r="A4" s="156" t="s">
        <v>59</v>
      </c>
      <c r="B4" s="208">
        <v>334526</v>
      </c>
    </row>
    <row r="5" spans="1:2" s="6" customFormat="1" ht="38.25" x14ac:dyDescent="0.2">
      <c r="A5" s="86" t="s">
        <v>93</v>
      </c>
      <c r="B5" s="209">
        <v>359</v>
      </c>
    </row>
    <row r="6" spans="1:2" s="6" customFormat="1" ht="23.25" customHeight="1" x14ac:dyDescent="0.2">
      <c r="A6" s="86" t="s">
        <v>391</v>
      </c>
      <c r="B6" s="209">
        <v>2</v>
      </c>
    </row>
    <row r="7" spans="1:2" s="6" customFormat="1" ht="23.25" customHeight="1" x14ac:dyDescent="0.2">
      <c r="A7" s="144" t="s">
        <v>390</v>
      </c>
      <c r="B7" s="150">
        <v>0</v>
      </c>
    </row>
    <row r="9" spans="1:2" ht="71.25" customHeight="1" x14ac:dyDescent="0.2">
      <c r="A9" s="309"/>
      <c r="B9" s="309"/>
    </row>
    <row r="10" spans="1:2" ht="57" customHeight="1" x14ac:dyDescent="0.2">
      <c r="A10" s="309"/>
      <c r="B10" s="309"/>
    </row>
  </sheetData>
  <sheetProtection password="C842" sheet="1" objects="1" scenarios="1"/>
  <mergeCells count="3">
    <mergeCell ref="A1:B1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firstPageNumber="98" orientation="portrait" useFirstPageNumber="1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8"/>
  <sheetViews>
    <sheetView windowProtection="1" zoomScale="110" zoomScaleNormal="110" workbookViewId="0">
      <selection activeCell="I19" sqref="I19"/>
    </sheetView>
  </sheetViews>
  <sheetFormatPr defaultRowHeight="15" x14ac:dyDescent="0.25"/>
  <cols>
    <col min="1" max="1" width="31" style="182" customWidth="1"/>
    <col min="2" max="2" width="14.42578125" style="182" customWidth="1"/>
    <col min="3" max="3" width="14" style="182" customWidth="1"/>
    <col min="4" max="4" width="18" style="182" customWidth="1"/>
    <col min="5" max="5" width="17" style="182" customWidth="1"/>
    <col min="6" max="6" width="3.85546875" customWidth="1"/>
    <col min="8" max="8" width="10.7109375" customWidth="1"/>
    <col min="9" max="9" width="17.140625" customWidth="1"/>
    <col min="10" max="10" width="10.28515625" customWidth="1"/>
    <col min="11" max="11" width="18.7109375" customWidth="1"/>
    <col min="12" max="12" width="17.5703125" customWidth="1"/>
  </cols>
  <sheetData>
    <row r="1" spans="1:11" ht="35.25" customHeight="1" x14ac:dyDescent="0.25">
      <c r="A1" s="260" t="s">
        <v>197</v>
      </c>
      <c r="B1" s="267"/>
      <c r="C1" s="267"/>
      <c r="D1" s="267"/>
      <c r="E1" s="267"/>
      <c r="F1" s="8"/>
      <c r="G1" s="8"/>
      <c r="H1" s="8"/>
    </row>
    <row r="2" spans="1:11" ht="41.25" customHeight="1" x14ac:dyDescent="0.25">
      <c r="A2" s="300" t="s">
        <v>368</v>
      </c>
      <c r="B2" s="245" t="s">
        <v>68</v>
      </c>
      <c r="C2" s="245"/>
      <c r="D2" s="245" t="s">
        <v>85</v>
      </c>
      <c r="E2" s="245"/>
      <c r="F2" s="8"/>
      <c r="G2" s="8"/>
      <c r="H2" s="8"/>
    </row>
    <row r="3" spans="1:11" ht="35.25" customHeight="1" x14ac:dyDescent="0.25">
      <c r="A3" s="300"/>
      <c r="B3" s="190" t="s">
        <v>115</v>
      </c>
      <c r="C3" s="190" t="s">
        <v>116</v>
      </c>
      <c r="D3" s="54" t="s">
        <v>87</v>
      </c>
      <c r="E3" s="54" t="s">
        <v>86</v>
      </c>
    </row>
    <row r="4" spans="1:11" s="6" customFormat="1" ht="12.75" customHeight="1" x14ac:dyDescent="0.25">
      <c r="A4" s="81" t="s">
        <v>83</v>
      </c>
      <c r="B4" s="81"/>
      <c r="C4" s="81"/>
      <c r="D4" s="81"/>
      <c r="E4" s="81"/>
      <c r="F4" s="9"/>
    </row>
    <row r="5" spans="1:11" x14ac:dyDescent="0.25">
      <c r="A5" s="313" t="s">
        <v>252</v>
      </c>
      <c r="B5" s="290"/>
      <c r="C5" s="290"/>
      <c r="D5" s="290"/>
      <c r="E5" s="290"/>
      <c r="F5" s="9"/>
      <c r="G5" s="6"/>
      <c r="H5" s="6"/>
      <c r="I5" s="6"/>
      <c r="J5" s="6"/>
      <c r="K5" s="6"/>
    </row>
    <row r="6" spans="1:11" x14ac:dyDescent="0.25">
      <c r="A6" s="311" t="s">
        <v>242</v>
      </c>
      <c r="B6" s="312"/>
      <c r="C6" s="312"/>
      <c r="D6" s="312"/>
      <c r="E6" s="312"/>
      <c r="F6" s="9"/>
      <c r="G6" s="6"/>
      <c r="H6" s="6"/>
      <c r="I6" s="6"/>
      <c r="J6" s="6"/>
      <c r="K6" s="6"/>
    </row>
    <row r="7" spans="1:11" ht="38.25" x14ac:dyDescent="0.25">
      <c r="A7" s="210" t="s">
        <v>243</v>
      </c>
      <c r="B7" s="310">
        <v>0</v>
      </c>
      <c r="C7" s="310">
        <v>2793</v>
      </c>
      <c r="D7" s="215">
        <v>0</v>
      </c>
      <c r="E7" s="215">
        <v>15</v>
      </c>
      <c r="F7" s="214"/>
      <c r="G7" s="6"/>
      <c r="H7" s="6"/>
      <c r="I7" s="6"/>
      <c r="J7" s="6"/>
      <c r="K7" s="6"/>
    </row>
    <row r="8" spans="1:11" ht="25.5" x14ac:dyDescent="0.25">
      <c r="A8" s="210" t="s">
        <v>287</v>
      </c>
      <c r="B8" s="310"/>
      <c r="C8" s="310"/>
      <c r="D8" s="215">
        <v>0</v>
      </c>
      <c r="E8" s="215">
        <v>9</v>
      </c>
      <c r="F8" s="214"/>
      <c r="G8" s="6"/>
      <c r="H8" s="6"/>
      <c r="I8" s="6"/>
      <c r="J8" s="6"/>
      <c r="K8" s="6"/>
    </row>
    <row r="9" spans="1:11" ht="38.25" x14ac:dyDescent="0.25">
      <c r="A9" s="210" t="s">
        <v>288</v>
      </c>
      <c r="B9" s="310"/>
      <c r="C9" s="310"/>
      <c r="D9" s="215">
        <v>0</v>
      </c>
      <c r="E9" s="215">
        <v>6</v>
      </c>
      <c r="F9" s="214"/>
      <c r="G9" s="6"/>
      <c r="H9" s="6"/>
      <c r="I9" s="6"/>
      <c r="J9" s="6"/>
      <c r="K9" s="6"/>
    </row>
    <row r="10" spans="1:11" x14ac:dyDescent="0.25">
      <c r="A10" s="158" t="s">
        <v>244</v>
      </c>
      <c r="B10" s="310"/>
      <c r="C10" s="216">
        <v>900</v>
      </c>
      <c r="D10" s="215">
        <v>0</v>
      </c>
      <c r="E10" s="215">
        <v>3</v>
      </c>
      <c r="F10" s="214"/>
      <c r="G10" s="6"/>
      <c r="H10" s="6"/>
      <c r="I10" s="6"/>
      <c r="J10" s="6"/>
      <c r="K10" s="6"/>
    </row>
    <row r="11" spans="1:11" x14ac:dyDescent="0.25">
      <c r="A11" s="311" t="s">
        <v>245</v>
      </c>
      <c r="B11" s="312"/>
      <c r="C11" s="312"/>
      <c r="D11" s="312"/>
      <c r="E11" s="312"/>
      <c r="F11" s="214"/>
      <c r="G11" s="6"/>
      <c r="H11" s="6"/>
      <c r="I11" s="6"/>
      <c r="J11" s="6"/>
      <c r="K11" s="6"/>
    </row>
    <row r="12" spans="1:11" x14ac:dyDescent="0.25">
      <c r="A12" s="158" t="s">
        <v>246</v>
      </c>
      <c r="B12" s="310">
        <v>0</v>
      </c>
      <c r="C12" s="310">
        <v>700</v>
      </c>
      <c r="D12" s="215">
        <v>0</v>
      </c>
      <c r="E12" s="215">
        <v>1</v>
      </c>
      <c r="F12" s="214"/>
      <c r="G12" s="6"/>
      <c r="H12" s="6"/>
      <c r="I12" s="6"/>
      <c r="J12" s="6"/>
      <c r="K12" s="6"/>
    </row>
    <row r="13" spans="1:11" ht="58.5" customHeight="1" x14ac:dyDescent="0.25">
      <c r="A13" s="158" t="s">
        <v>247</v>
      </c>
      <c r="B13" s="310"/>
      <c r="C13" s="310"/>
      <c r="D13" s="215">
        <v>0</v>
      </c>
      <c r="E13" s="215">
        <v>45</v>
      </c>
      <c r="F13" s="214"/>
      <c r="G13" s="24"/>
      <c r="H13" s="24"/>
      <c r="I13" s="6"/>
      <c r="J13" s="6"/>
      <c r="K13" s="6"/>
    </row>
    <row r="14" spans="1:11" x14ac:dyDescent="0.25">
      <c r="A14" s="158" t="s">
        <v>248</v>
      </c>
      <c r="B14" s="310"/>
      <c r="C14" s="310"/>
      <c r="D14" s="215">
        <v>0</v>
      </c>
      <c r="E14" s="215">
        <v>15</v>
      </c>
      <c r="F14" s="214"/>
      <c r="G14" s="24"/>
      <c r="H14" s="24"/>
      <c r="I14" s="6"/>
      <c r="J14" s="6"/>
      <c r="K14" s="6"/>
    </row>
    <row r="15" spans="1:11" x14ac:dyDescent="0.25">
      <c r="A15" s="158" t="s">
        <v>249</v>
      </c>
      <c r="B15" s="310"/>
      <c r="C15" s="310"/>
      <c r="D15" s="215">
        <v>0</v>
      </c>
      <c r="E15" s="215">
        <v>1</v>
      </c>
      <c r="F15" s="214"/>
      <c r="G15" s="24"/>
      <c r="H15" s="24"/>
      <c r="I15" s="6"/>
      <c r="J15" s="6"/>
      <c r="K15" s="6"/>
    </row>
    <row r="16" spans="1:11" x14ac:dyDescent="0.25">
      <c r="A16" s="311" t="s">
        <v>250</v>
      </c>
      <c r="B16" s="312"/>
      <c r="C16" s="312"/>
      <c r="D16" s="312"/>
      <c r="E16" s="312"/>
      <c r="F16" s="214"/>
      <c r="G16" s="24"/>
      <c r="H16" s="24"/>
      <c r="I16" s="6"/>
      <c r="J16" s="6"/>
      <c r="K16" s="6"/>
    </row>
    <row r="17" spans="1:11" ht="25.5" x14ac:dyDescent="0.25">
      <c r="A17" s="211" t="s">
        <v>289</v>
      </c>
      <c r="B17" s="310">
        <v>0</v>
      </c>
      <c r="C17" s="310">
        <v>2900</v>
      </c>
      <c r="D17" s="215" t="s">
        <v>297</v>
      </c>
      <c r="E17" s="215">
        <v>5</v>
      </c>
      <c r="F17" s="214"/>
      <c r="H17" s="24"/>
      <c r="I17" s="6"/>
      <c r="J17" s="6"/>
      <c r="K17" s="6"/>
    </row>
    <row r="18" spans="1:11" ht="25.5" x14ac:dyDescent="0.25">
      <c r="A18" s="211" t="s">
        <v>290</v>
      </c>
      <c r="B18" s="310"/>
      <c r="C18" s="310"/>
      <c r="D18" s="215" t="s">
        <v>298</v>
      </c>
      <c r="E18" s="215">
        <v>20</v>
      </c>
      <c r="F18" s="214"/>
      <c r="H18" s="24"/>
      <c r="I18" s="6"/>
      <c r="J18" s="6"/>
      <c r="K18" s="6"/>
    </row>
    <row r="19" spans="1:11" ht="38.25" x14ac:dyDescent="0.25">
      <c r="A19" s="211" t="s">
        <v>291</v>
      </c>
      <c r="B19" s="310"/>
      <c r="C19" s="310"/>
      <c r="D19" s="215" t="s">
        <v>300</v>
      </c>
      <c r="E19" s="215" t="s">
        <v>370</v>
      </c>
      <c r="F19" s="214"/>
      <c r="G19" s="24"/>
      <c r="H19" s="24"/>
      <c r="I19" s="6"/>
      <c r="J19" s="6"/>
      <c r="K19" s="6"/>
    </row>
    <row r="20" spans="1:11" ht="38.25" x14ac:dyDescent="0.25">
      <c r="A20" s="211" t="s">
        <v>292</v>
      </c>
      <c r="B20" s="310"/>
      <c r="C20" s="310"/>
      <c r="D20" s="215" t="s">
        <v>301</v>
      </c>
      <c r="E20" s="215" t="s">
        <v>302</v>
      </c>
      <c r="F20" s="214"/>
      <c r="G20" s="24"/>
      <c r="H20" s="24"/>
      <c r="I20" s="6"/>
      <c r="J20" s="6"/>
      <c r="K20" s="6"/>
    </row>
    <row r="21" spans="1:11" ht="51" x14ac:dyDescent="0.25">
      <c r="A21" s="158" t="s">
        <v>251</v>
      </c>
      <c r="B21" s="310"/>
      <c r="C21" s="310"/>
      <c r="D21" s="215" t="s">
        <v>303</v>
      </c>
      <c r="E21" s="215" t="s">
        <v>302</v>
      </c>
      <c r="F21" s="214"/>
      <c r="G21" s="24"/>
      <c r="H21" s="24"/>
      <c r="I21" s="6"/>
      <c r="J21" s="6"/>
      <c r="K21" s="6"/>
    </row>
    <row r="22" spans="1:11" x14ac:dyDescent="0.25">
      <c r="A22" s="313" t="s">
        <v>253</v>
      </c>
      <c r="B22" s="290"/>
      <c r="C22" s="290"/>
      <c r="D22" s="290"/>
      <c r="E22" s="290"/>
      <c r="F22" s="214"/>
      <c r="G22" s="24"/>
      <c r="H22" s="24"/>
      <c r="I22" s="6"/>
      <c r="J22" s="6"/>
      <c r="K22" s="6"/>
    </row>
    <row r="23" spans="1:11" x14ac:dyDescent="0.25">
      <c r="A23" s="311" t="s">
        <v>254</v>
      </c>
      <c r="B23" s="312"/>
      <c r="C23" s="312"/>
      <c r="D23" s="312"/>
      <c r="E23" s="312"/>
      <c r="F23" s="214"/>
      <c r="G23" s="24"/>
      <c r="H23" s="24"/>
      <c r="I23" s="6"/>
      <c r="J23" s="6"/>
      <c r="K23" s="6"/>
    </row>
    <row r="24" spans="1:11" ht="29.25" customHeight="1" x14ac:dyDescent="0.25">
      <c r="A24" s="211" t="s">
        <v>293</v>
      </c>
      <c r="B24" s="310">
        <v>0</v>
      </c>
      <c r="C24" s="310">
        <v>1050</v>
      </c>
      <c r="D24" s="215">
        <v>0</v>
      </c>
      <c r="E24" s="215" t="s">
        <v>304</v>
      </c>
      <c r="F24" s="214"/>
      <c r="G24" s="24"/>
      <c r="H24" s="24"/>
      <c r="I24" s="6"/>
      <c r="J24" s="6"/>
      <c r="K24" s="6"/>
    </row>
    <row r="25" spans="1:11" ht="28.5" customHeight="1" x14ac:dyDescent="0.25">
      <c r="A25" s="211" t="s">
        <v>369</v>
      </c>
      <c r="B25" s="310"/>
      <c r="C25" s="310"/>
      <c r="D25" s="215">
        <v>0</v>
      </c>
      <c r="E25" s="215" t="s">
        <v>305</v>
      </c>
      <c r="F25" s="214"/>
      <c r="G25" s="24"/>
      <c r="H25" s="24"/>
      <c r="I25" s="6"/>
      <c r="J25" s="6"/>
      <c r="K25" s="6"/>
    </row>
    <row r="26" spans="1:11" x14ac:dyDescent="0.25">
      <c r="A26" s="315" t="s">
        <v>269</v>
      </c>
      <c r="B26" s="246"/>
      <c r="C26" s="246"/>
      <c r="D26" s="246"/>
      <c r="E26" s="246"/>
      <c r="F26" s="214"/>
      <c r="G26" s="24"/>
      <c r="H26" s="24"/>
      <c r="I26" s="6"/>
      <c r="J26" s="6"/>
      <c r="K26" s="6"/>
    </row>
    <row r="27" spans="1:11" ht="24" customHeight="1" x14ac:dyDescent="0.25">
      <c r="A27" s="158" t="s">
        <v>270</v>
      </c>
      <c r="B27" s="310">
        <v>0</v>
      </c>
      <c r="C27" s="310">
        <v>2500</v>
      </c>
      <c r="D27" s="215" t="s">
        <v>306</v>
      </c>
      <c r="E27" s="215" t="s">
        <v>315</v>
      </c>
      <c r="F27" s="214"/>
      <c r="G27" s="24"/>
      <c r="H27" s="24"/>
      <c r="I27" s="6"/>
      <c r="J27" s="6"/>
      <c r="K27" s="6"/>
    </row>
    <row r="28" spans="1:11" x14ac:dyDescent="0.25">
      <c r="A28" s="158" t="s">
        <v>255</v>
      </c>
      <c r="B28" s="310"/>
      <c r="C28" s="310"/>
      <c r="D28" s="215" t="s">
        <v>301</v>
      </c>
      <c r="E28" s="215" t="s">
        <v>302</v>
      </c>
      <c r="F28" s="214"/>
      <c r="G28" s="24"/>
      <c r="H28" s="24"/>
      <c r="I28" s="6"/>
      <c r="J28" s="6"/>
      <c r="K28" s="6"/>
    </row>
    <row r="29" spans="1:11" ht="25.5" x14ac:dyDescent="0.25">
      <c r="A29" s="158" t="s">
        <v>256</v>
      </c>
      <c r="B29" s="310"/>
      <c r="C29" s="310"/>
      <c r="D29" s="215" t="s">
        <v>307</v>
      </c>
      <c r="E29" s="215" t="s">
        <v>308</v>
      </c>
      <c r="F29" s="214"/>
      <c r="G29" s="24"/>
      <c r="H29" s="24"/>
      <c r="I29" s="6"/>
      <c r="J29" s="6"/>
      <c r="K29" s="6"/>
    </row>
    <row r="30" spans="1:11" ht="41.25" customHeight="1" x14ac:dyDescent="0.25">
      <c r="A30" s="158" t="s">
        <v>257</v>
      </c>
      <c r="B30" s="310"/>
      <c r="C30" s="310"/>
      <c r="D30" s="215" t="s">
        <v>316</v>
      </c>
      <c r="E30" s="215" t="s">
        <v>393</v>
      </c>
      <c r="F30" s="214"/>
      <c r="G30" s="24"/>
      <c r="H30" s="24"/>
      <c r="I30" s="6"/>
      <c r="J30" s="6"/>
      <c r="K30" s="6"/>
    </row>
    <row r="31" spans="1:11" x14ac:dyDescent="0.25">
      <c r="A31" s="158" t="s">
        <v>314</v>
      </c>
      <c r="B31" s="310"/>
      <c r="C31" s="310"/>
      <c r="D31" s="215" t="s">
        <v>309</v>
      </c>
      <c r="E31" s="215" t="s">
        <v>310</v>
      </c>
      <c r="F31" s="214"/>
      <c r="G31" s="24"/>
      <c r="H31" s="24"/>
      <c r="I31" s="6"/>
      <c r="J31" s="6"/>
      <c r="K31" s="6"/>
    </row>
    <row r="32" spans="1:11" x14ac:dyDescent="0.25">
      <c r="A32" s="158" t="s">
        <v>258</v>
      </c>
      <c r="B32" s="310"/>
      <c r="C32" s="310"/>
      <c r="D32" s="215" t="s">
        <v>301</v>
      </c>
      <c r="E32" s="215" t="s">
        <v>302</v>
      </c>
      <c r="F32" s="214"/>
      <c r="G32" s="24"/>
      <c r="H32" s="24"/>
      <c r="I32" s="6"/>
      <c r="J32" s="6"/>
      <c r="K32" s="6"/>
    </row>
    <row r="33" spans="1:11" x14ac:dyDescent="0.25">
      <c r="A33" s="211" t="s">
        <v>259</v>
      </c>
      <c r="B33" s="310"/>
      <c r="C33" s="310"/>
      <c r="D33" s="215" t="s">
        <v>324</v>
      </c>
      <c r="E33" s="215">
        <v>8</v>
      </c>
      <c r="F33" s="214"/>
      <c r="H33" s="24"/>
      <c r="I33" s="6"/>
      <c r="J33" s="6"/>
      <c r="K33" s="6"/>
    </row>
    <row r="34" spans="1:11" x14ac:dyDescent="0.25">
      <c r="A34" s="211" t="s">
        <v>260</v>
      </c>
      <c r="B34" s="310"/>
      <c r="C34" s="310"/>
      <c r="D34" s="215" t="s">
        <v>325</v>
      </c>
      <c r="E34" s="215">
        <v>10</v>
      </c>
      <c r="F34" s="214"/>
      <c r="H34" s="24"/>
      <c r="I34" s="6"/>
      <c r="J34" s="6"/>
      <c r="K34" s="6"/>
    </row>
    <row r="35" spans="1:11" ht="39" customHeight="1" x14ac:dyDescent="0.25">
      <c r="A35" s="211" t="s">
        <v>261</v>
      </c>
      <c r="B35" s="310"/>
      <c r="C35" s="310"/>
      <c r="D35" s="215" t="s">
        <v>311</v>
      </c>
      <c r="E35" s="215" t="s">
        <v>302</v>
      </c>
      <c r="F35" s="214"/>
      <c r="G35" s="24"/>
      <c r="H35" s="24"/>
      <c r="I35" s="6"/>
      <c r="J35" s="6"/>
      <c r="K35" s="6"/>
    </row>
    <row r="36" spans="1:11" ht="25.5" x14ac:dyDescent="0.25">
      <c r="A36" s="211" t="s">
        <v>262</v>
      </c>
      <c r="B36" s="310"/>
      <c r="C36" s="310"/>
      <c r="D36" s="215" t="s">
        <v>317</v>
      </c>
      <c r="E36" s="215">
        <v>3</v>
      </c>
      <c r="F36" s="214"/>
      <c r="G36" s="24"/>
      <c r="H36" s="24"/>
      <c r="I36" s="6"/>
      <c r="J36" s="6"/>
      <c r="K36" s="6"/>
    </row>
    <row r="37" spans="1:11" ht="29.25" customHeight="1" x14ac:dyDescent="0.25">
      <c r="A37" s="211" t="s">
        <v>263</v>
      </c>
      <c r="B37" s="310"/>
      <c r="C37" s="310"/>
      <c r="D37" s="215" t="s">
        <v>317</v>
      </c>
      <c r="E37" s="215">
        <v>3</v>
      </c>
      <c r="F37" s="214"/>
      <c r="G37" s="24"/>
      <c r="H37" s="24"/>
      <c r="I37" s="6"/>
      <c r="J37" s="6"/>
      <c r="K37" s="6"/>
    </row>
    <row r="38" spans="1:11" ht="25.5" x14ac:dyDescent="0.25">
      <c r="A38" s="211" t="s">
        <v>264</v>
      </c>
      <c r="B38" s="310"/>
      <c r="C38" s="310"/>
      <c r="D38" s="215" t="s">
        <v>318</v>
      </c>
      <c r="E38" s="215">
        <v>3</v>
      </c>
      <c r="F38" s="214"/>
      <c r="G38" s="24"/>
      <c r="H38" s="24"/>
      <c r="I38" s="6"/>
      <c r="J38" s="6"/>
      <c r="K38" s="6"/>
    </row>
    <row r="39" spans="1:11" ht="32.25" customHeight="1" x14ac:dyDescent="0.25">
      <c r="A39" s="211" t="s">
        <v>265</v>
      </c>
      <c r="B39" s="310"/>
      <c r="C39" s="310"/>
      <c r="D39" s="215" t="s">
        <v>317</v>
      </c>
      <c r="E39" s="215">
        <v>80</v>
      </c>
      <c r="F39" s="214"/>
      <c r="G39" s="24"/>
      <c r="H39" s="24"/>
      <c r="I39" s="6"/>
      <c r="J39" s="6"/>
      <c r="K39" s="6"/>
    </row>
    <row r="40" spans="1:11" ht="27" customHeight="1" x14ac:dyDescent="0.25">
      <c r="A40" s="211" t="s">
        <v>266</v>
      </c>
      <c r="B40" s="310"/>
      <c r="C40" s="310"/>
      <c r="D40" s="215" t="s">
        <v>317</v>
      </c>
      <c r="E40" s="215">
        <v>3</v>
      </c>
      <c r="F40" s="214"/>
      <c r="G40" s="24"/>
      <c r="H40" s="24"/>
      <c r="I40" s="6"/>
      <c r="J40" s="6"/>
      <c r="K40" s="6"/>
    </row>
    <row r="41" spans="1:11" ht="25.5" x14ac:dyDescent="0.25">
      <c r="A41" s="211" t="s">
        <v>267</v>
      </c>
      <c r="B41" s="310"/>
      <c r="C41" s="310"/>
      <c r="D41" s="215" t="s">
        <v>312</v>
      </c>
      <c r="E41" s="215">
        <v>3</v>
      </c>
      <c r="F41" s="214"/>
      <c r="G41" s="24"/>
      <c r="H41" s="24"/>
      <c r="I41" s="6"/>
      <c r="J41" s="6"/>
      <c r="K41" s="6"/>
    </row>
    <row r="42" spans="1:11" ht="25.5" x14ac:dyDescent="0.25">
      <c r="A42" s="211" t="s">
        <v>268</v>
      </c>
      <c r="B42" s="310"/>
      <c r="C42" s="310"/>
      <c r="D42" s="215" t="s">
        <v>313</v>
      </c>
      <c r="E42" s="215">
        <v>3</v>
      </c>
      <c r="F42" s="9"/>
      <c r="G42" s="24"/>
      <c r="H42" s="24"/>
      <c r="I42" s="6"/>
      <c r="J42" s="6"/>
      <c r="K42" s="6"/>
    </row>
    <row r="43" spans="1:11" x14ac:dyDescent="0.25">
      <c r="A43" s="313" t="s">
        <v>271</v>
      </c>
      <c r="B43" s="290"/>
      <c r="C43" s="290"/>
      <c r="D43" s="290"/>
      <c r="E43" s="290"/>
      <c r="F43" s="9"/>
      <c r="G43" s="24"/>
      <c r="H43" s="24"/>
      <c r="I43" s="6"/>
      <c r="J43" s="6"/>
      <c r="K43" s="6"/>
    </row>
    <row r="44" spans="1:11" x14ac:dyDescent="0.25">
      <c r="A44" s="314" t="s">
        <v>272</v>
      </c>
      <c r="B44" s="312"/>
      <c r="C44" s="312"/>
      <c r="D44" s="312"/>
      <c r="E44" s="312"/>
      <c r="F44" s="9"/>
      <c r="G44" s="24"/>
      <c r="H44" s="24"/>
      <c r="I44" s="6"/>
      <c r="J44" s="6"/>
      <c r="K44" s="6"/>
    </row>
    <row r="45" spans="1:11" ht="38.25" x14ac:dyDescent="0.25">
      <c r="A45" s="211" t="s">
        <v>294</v>
      </c>
      <c r="B45" s="310">
        <v>12000</v>
      </c>
      <c r="C45" s="310">
        <v>2450</v>
      </c>
      <c r="D45" s="215">
        <v>0</v>
      </c>
      <c r="E45" s="215" t="s">
        <v>302</v>
      </c>
      <c r="F45" s="9"/>
      <c r="G45" s="24"/>
      <c r="H45" s="24"/>
      <c r="I45" s="6"/>
      <c r="J45" s="6"/>
      <c r="K45" s="6"/>
    </row>
    <row r="46" spans="1:11" ht="25.5" x14ac:dyDescent="0.25">
      <c r="A46" s="211" t="s">
        <v>273</v>
      </c>
      <c r="B46" s="310"/>
      <c r="C46" s="310"/>
      <c r="D46" s="215">
        <v>0</v>
      </c>
      <c r="E46" s="215">
        <v>6</v>
      </c>
      <c r="F46" s="9"/>
      <c r="G46" s="24"/>
      <c r="H46" s="24"/>
      <c r="I46" s="6"/>
      <c r="J46" s="6"/>
      <c r="K46" s="6"/>
    </row>
    <row r="47" spans="1:11" ht="25.5" x14ac:dyDescent="0.25">
      <c r="A47" s="211" t="s">
        <v>274</v>
      </c>
      <c r="B47" s="310"/>
      <c r="C47" s="310"/>
      <c r="D47" s="215">
        <v>0</v>
      </c>
      <c r="E47" s="215">
        <v>3</v>
      </c>
      <c r="F47" s="9"/>
      <c r="G47" s="24"/>
      <c r="H47" s="24"/>
      <c r="I47" s="6"/>
      <c r="J47" s="6"/>
      <c r="K47" s="6"/>
    </row>
    <row r="48" spans="1:11" ht="38.25" x14ac:dyDescent="0.25">
      <c r="A48" s="211" t="s">
        <v>295</v>
      </c>
      <c r="B48" s="310"/>
      <c r="C48" s="310"/>
      <c r="D48" s="215">
        <v>0</v>
      </c>
      <c r="E48" s="215">
        <v>9</v>
      </c>
      <c r="F48" s="9"/>
      <c r="G48" s="24"/>
      <c r="H48" s="24"/>
      <c r="I48" s="6"/>
      <c r="J48" s="6"/>
      <c r="K48" s="6"/>
    </row>
    <row r="49" spans="1:11" ht="63.75" x14ac:dyDescent="0.25">
      <c r="A49" s="211" t="s">
        <v>275</v>
      </c>
      <c r="B49" s="310"/>
      <c r="C49" s="310"/>
      <c r="D49" s="215">
        <v>0</v>
      </c>
      <c r="E49" s="215">
        <v>3</v>
      </c>
      <c r="F49" s="9"/>
      <c r="G49" s="24"/>
      <c r="H49" s="24"/>
      <c r="I49" s="6"/>
      <c r="J49" s="6"/>
      <c r="K49" s="6"/>
    </row>
    <row r="50" spans="1:11" ht="38.25" x14ac:dyDescent="0.25">
      <c r="A50" s="211" t="s">
        <v>276</v>
      </c>
      <c r="B50" s="310"/>
      <c r="C50" s="310"/>
      <c r="D50" s="215">
        <v>0</v>
      </c>
      <c r="E50" s="215">
        <v>3</v>
      </c>
      <c r="F50" s="9"/>
      <c r="G50" s="24"/>
      <c r="H50" s="24"/>
      <c r="I50" s="6"/>
      <c r="J50" s="6"/>
      <c r="K50" s="6"/>
    </row>
    <row r="51" spans="1:11" ht="25.5" x14ac:dyDescent="0.25">
      <c r="A51" s="211" t="s">
        <v>277</v>
      </c>
      <c r="B51" s="310"/>
      <c r="C51" s="310"/>
      <c r="D51" s="215">
        <v>0</v>
      </c>
      <c r="E51" s="215">
        <v>3</v>
      </c>
      <c r="F51" s="9"/>
      <c r="G51" s="24"/>
      <c r="H51" s="24"/>
      <c r="I51" s="6"/>
      <c r="J51" s="6"/>
      <c r="K51" s="6"/>
    </row>
    <row r="52" spans="1:11" ht="25.5" x14ac:dyDescent="0.25">
      <c r="A52" s="211" t="s">
        <v>278</v>
      </c>
      <c r="B52" s="310"/>
      <c r="C52" s="310"/>
      <c r="D52" s="215">
        <v>0</v>
      </c>
      <c r="E52" s="215" t="s">
        <v>302</v>
      </c>
      <c r="F52" s="9"/>
      <c r="G52" s="24"/>
      <c r="H52" s="24"/>
      <c r="I52" s="6"/>
      <c r="J52" s="6"/>
      <c r="K52" s="6"/>
    </row>
    <row r="53" spans="1:11" ht="38.25" x14ac:dyDescent="0.25">
      <c r="A53" s="211" t="s">
        <v>279</v>
      </c>
      <c r="B53" s="310"/>
      <c r="C53" s="310"/>
      <c r="D53" s="215">
        <v>0</v>
      </c>
      <c r="E53" s="215">
        <v>3</v>
      </c>
      <c r="F53" s="9"/>
      <c r="G53" s="24"/>
      <c r="H53" s="24"/>
      <c r="I53" s="6"/>
      <c r="J53" s="6"/>
      <c r="K53" s="6"/>
    </row>
    <row r="54" spans="1:11" ht="25.5" x14ac:dyDescent="0.25">
      <c r="A54" s="211" t="s">
        <v>296</v>
      </c>
      <c r="B54" s="310"/>
      <c r="C54" s="310"/>
      <c r="D54" s="215" t="s">
        <v>301</v>
      </c>
      <c r="E54" s="215" t="s">
        <v>302</v>
      </c>
      <c r="F54" s="9"/>
      <c r="G54" s="24"/>
      <c r="H54" s="24"/>
      <c r="I54" s="6"/>
      <c r="J54" s="6"/>
      <c r="K54" s="6"/>
    </row>
    <row r="55" spans="1:11" ht="38.25" x14ac:dyDescent="0.25">
      <c r="A55" s="211" t="s">
        <v>280</v>
      </c>
      <c r="B55" s="310"/>
      <c r="C55" s="310"/>
      <c r="D55" s="215" t="s">
        <v>301</v>
      </c>
      <c r="E55" s="215" t="s">
        <v>302</v>
      </c>
      <c r="F55" s="9"/>
      <c r="G55" s="24"/>
      <c r="H55" s="24"/>
      <c r="I55" s="6"/>
      <c r="J55" s="6"/>
      <c r="K55" s="6"/>
    </row>
    <row r="56" spans="1:11" x14ac:dyDescent="0.25">
      <c r="A56" s="311" t="s">
        <v>281</v>
      </c>
      <c r="B56" s="312"/>
      <c r="C56" s="312"/>
      <c r="D56" s="312"/>
      <c r="E56" s="312"/>
      <c r="F56" s="9"/>
      <c r="G56" s="24"/>
      <c r="H56" s="24"/>
      <c r="I56" s="6"/>
      <c r="J56" s="6"/>
      <c r="K56" s="6"/>
    </row>
    <row r="57" spans="1:11" ht="29.25" customHeight="1" x14ac:dyDescent="0.25">
      <c r="A57" s="211" t="s">
        <v>282</v>
      </c>
      <c r="B57" s="310">
        <v>1200</v>
      </c>
      <c r="C57" s="310">
        <v>400</v>
      </c>
      <c r="D57" s="215" t="s">
        <v>326</v>
      </c>
      <c r="E57" s="215" t="s">
        <v>331</v>
      </c>
      <c r="F57" s="9"/>
      <c r="H57" s="24"/>
      <c r="I57" s="6"/>
      <c r="J57" s="6"/>
      <c r="K57" s="6"/>
    </row>
    <row r="58" spans="1:11" ht="30" customHeight="1" x14ac:dyDescent="0.25">
      <c r="A58" s="211" t="s">
        <v>283</v>
      </c>
      <c r="B58" s="310"/>
      <c r="C58" s="310"/>
      <c r="D58" s="215" t="s">
        <v>319</v>
      </c>
      <c r="E58" s="215" t="s">
        <v>332</v>
      </c>
      <c r="F58" s="9"/>
      <c r="G58" s="24"/>
      <c r="H58" s="24"/>
      <c r="I58" s="6"/>
      <c r="J58" s="6"/>
      <c r="K58" s="6"/>
    </row>
    <row r="59" spans="1:11" ht="54.75" customHeight="1" x14ac:dyDescent="0.25">
      <c r="A59" s="211" t="s">
        <v>284</v>
      </c>
      <c r="B59" s="310"/>
      <c r="C59" s="310"/>
      <c r="D59" s="215" t="s">
        <v>320</v>
      </c>
      <c r="E59" s="215" t="s">
        <v>333</v>
      </c>
      <c r="F59" s="9"/>
      <c r="G59" s="6"/>
      <c r="H59" s="6"/>
      <c r="I59" s="6"/>
      <c r="J59" s="6"/>
      <c r="K59" s="6"/>
    </row>
    <row r="60" spans="1:11" ht="71.25" customHeight="1" x14ac:dyDescent="0.25">
      <c r="A60" s="211" t="s">
        <v>285</v>
      </c>
      <c r="B60" s="310"/>
      <c r="C60" s="310"/>
      <c r="D60" s="215" t="s">
        <v>321</v>
      </c>
      <c r="E60" s="215" t="s">
        <v>322</v>
      </c>
      <c r="F60" s="9"/>
      <c r="G60" s="6"/>
      <c r="H60" s="6"/>
      <c r="I60" s="6"/>
      <c r="J60" s="6"/>
      <c r="K60" s="6"/>
    </row>
    <row r="61" spans="1:11" x14ac:dyDescent="0.25">
      <c r="A61" s="158" t="s">
        <v>286</v>
      </c>
      <c r="B61" s="310"/>
      <c r="C61" s="310"/>
      <c r="D61" s="215">
        <v>0</v>
      </c>
      <c r="E61" s="215" t="s">
        <v>323</v>
      </c>
      <c r="F61" s="9"/>
      <c r="G61" s="6"/>
      <c r="H61" s="6"/>
      <c r="I61" s="6"/>
      <c r="J61" s="6"/>
      <c r="K61" s="6"/>
    </row>
    <row r="62" spans="1:11" x14ac:dyDescent="0.25">
      <c r="A62" s="102" t="s">
        <v>4</v>
      </c>
      <c r="B62" s="217">
        <f>SUM(B57,B45,B27,B24,B17,B7,B12)</f>
        <v>13200</v>
      </c>
      <c r="C62" s="217">
        <f>SUM(C57,C45,C27,C17,C24,C7,C10,C12)</f>
        <v>13693</v>
      </c>
      <c r="D62" s="218"/>
      <c r="E62" s="218"/>
    </row>
    <row r="63" spans="1:11" x14ac:dyDescent="0.25">
      <c r="B63" s="212"/>
      <c r="C63" s="212"/>
      <c r="D63" s="213"/>
      <c r="E63" s="213"/>
    </row>
    <row r="64" spans="1:11" x14ac:dyDescent="0.25">
      <c r="A64" s="24" t="s">
        <v>299</v>
      </c>
    </row>
    <row r="65" spans="1:1" x14ac:dyDescent="0.25">
      <c r="A65" s="24" t="s">
        <v>392</v>
      </c>
    </row>
    <row r="66" spans="1:1" x14ac:dyDescent="0.25">
      <c r="A66" s="24" t="s">
        <v>327</v>
      </c>
    </row>
    <row r="67" spans="1:1" x14ac:dyDescent="0.25">
      <c r="A67" s="24" t="s">
        <v>329</v>
      </c>
    </row>
    <row r="68" spans="1:1" x14ac:dyDescent="0.25">
      <c r="A68" s="24" t="s">
        <v>328</v>
      </c>
    </row>
  </sheetData>
  <sheetProtection password="C842" sheet="1" objects="1" scenarios="1"/>
  <mergeCells count="28">
    <mergeCell ref="A1:E1"/>
    <mergeCell ref="B2:C2"/>
    <mergeCell ref="A2:A3"/>
    <mergeCell ref="D2:E2"/>
    <mergeCell ref="A43:E43"/>
    <mergeCell ref="A26:E26"/>
    <mergeCell ref="A6:E6"/>
    <mergeCell ref="A11:E11"/>
    <mergeCell ref="A16:E16"/>
    <mergeCell ref="A22:E22"/>
    <mergeCell ref="A23:E23"/>
    <mergeCell ref="B17:B21"/>
    <mergeCell ref="C17:C21"/>
    <mergeCell ref="B24:B25"/>
    <mergeCell ref="C24:C25"/>
    <mergeCell ref="B27:B42"/>
    <mergeCell ref="C45:C55"/>
    <mergeCell ref="A56:E56"/>
    <mergeCell ref="B57:B61"/>
    <mergeCell ref="C57:C61"/>
    <mergeCell ref="A5:E5"/>
    <mergeCell ref="B7:B10"/>
    <mergeCell ref="C7:C9"/>
    <mergeCell ref="B12:B15"/>
    <mergeCell ref="C12:C15"/>
    <mergeCell ref="A44:E44"/>
    <mergeCell ref="C27:C42"/>
    <mergeCell ref="B45:B55"/>
  </mergeCells>
  <pageMargins left="0.70866141732283472" right="0.70866141732283472" top="0.78740157480314965" bottom="0.78740157480314965" header="0.31496062992125984" footer="0.31496062992125984"/>
  <pageSetup paperSize="9" scale="92" firstPageNumber="99" fitToHeight="0" orientation="portrait" useFirstPageNumber="1" r:id="rId1"/>
  <headerFooter>
    <oddFooter>&amp;C&amp;P</oddFooter>
  </headerFooter>
  <rowBreaks count="2" manualBreakCount="2">
    <brk id="21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9" tint="0.59999389629810485"/>
    <pageSetUpPr fitToPage="1"/>
  </sheetPr>
  <dimension ref="A1:H18"/>
  <sheetViews>
    <sheetView windowProtection="1" zoomScaleNormal="100" workbookViewId="0">
      <selection activeCell="D10" sqref="D10"/>
    </sheetView>
  </sheetViews>
  <sheetFormatPr defaultRowHeight="12.75" x14ac:dyDescent="0.2"/>
  <cols>
    <col min="1" max="1" width="51.42578125" style="37" customWidth="1"/>
    <col min="2" max="2" width="51.42578125" style="38" customWidth="1"/>
    <col min="3" max="3" width="9.140625" style="25"/>
    <col min="4" max="4" width="29.7109375" style="25" bestFit="1" customWidth="1"/>
    <col min="5" max="5" width="10.7109375" style="25" customWidth="1"/>
    <col min="6" max="6" width="11.85546875" style="25" customWidth="1"/>
    <col min="7" max="7" width="12.140625" style="25" customWidth="1"/>
    <col min="8" max="8" width="11" style="25" customWidth="1"/>
    <col min="9" max="16384" width="9.140625" style="25"/>
  </cols>
  <sheetData>
    <row r="1" spans="1:8" ht="25.5" customHeight="1" x14ac:dyDescent="0.2">
      <c r="A1" s="244" t="s">
        <v>339</v>
      </c>
      <c r="B1" s="244"/>
      <c r="D1" s="243" t="s">
        <v>196</v>
      </c>
      <c r="E1" s="243"/>
      <c r="F1" s="243"/>
      <c r="G1" s="243"/>
      <c r="H1" s="243"/>
    </row>
    <row r="2" spans="1:8" s="27" customFormat="1" ht="38.25" customHeight="1" x14ac:dyDescent="0.2">
      <c r="A2" s="233" t="s">
        <v>224</v>
      </c>
      <c r="B2" s="26"/>
      <c r="C2" s="25"/>
      <c r="D2" s="225" t="s">
        <v>224</v>
      </c>
      <c r="E2" s="223" t="s">
        <v>0</v>
      </c>
      <c r="F2" s="223" t="s">
        <v>2</v>
      </c>
      <c r="G2" s="223" t="s">
        <v>1</v>
      </c>
      <c r="H2" s="223" t="s">
        <v>3</v>
      </c>
    </row>
    <row r="3" spans="1:8" s="27" customFormat="1" ht="27" customHeight="1" x14ac:dyDescent="0.2">
      <c r="A3" s="87" t="s">
        <v>27</v>
      </c>
      <c r="B3" s="234" t="s">
        <v>216</v>
      </c>
      <c r="C3" s="25"/>
      <c r="D3" s="91" t="s">
        <v>125</v>
      </c>
      <c r="E3" s="161">
        <v>0</v>
      </c>
      <c r="F3" s="161">
        <v>0</v>
      </c>
      <c r="G3" s="161">
        <v>1</v>
      </c>
      <c r="H3" s="161">
        <v>0</v>
      </c>
    </row>
    <row r="4" spans="1:8" ht="12.75" customHeight="1" x14ac:dyDescent="0.2">
      <c r="A4" s="89" t="s">
        <v>23</v>
      </c>
      <c r="B4" s="91" t="s">
        <v>217</v>
      </c>
      <c r="D4" s="91" t="s">
        <v>126</v>
      </c>
      <c r="E4" s="150">
        <v>0</v>
      </c>
      <c r="F4" s="150">
        <v>0</v>
      </c>
      <c r="G4" s="150">
        <v>21</v>
      </c>
      <c r="H4" s="150">
        <v>0</v>
      </c>
    </row>
    <row r="5" spans="1:8" ht="12.75" customHeight="1" x14ac:dyDescent="0.2">
      <c r="A5" s="89" t="s">
        <v>24</v>
      </c>
      <c r="B5" s="228"/>
    </row>
    <row r="6" spans="1:8" ht="12.75" customHeight="1" x14ac:dyDescent="0.2">
      <c r="A6" s="89" t="s">
        <v>25</v>
      </c>
      <c r="B6" s="229">
        <v>2013</v>
      </c>
    </row>
    <row r="7" spans="1:8" ht="12.75" customHeight="1" x14ac:dyDescent="0.2">
      <c r="A7" s="91" t="s">
        <v>28</v>
      </c>
      <c r="B7" s="91" t="s">
        <v>218</v>
      </c>
    </row>
    <row r="8" spans="1:8" ht="12.75" customHeight="1" x14ac:dyDescent="0.2">
      <c r="A8" s="89" t="s">
        <v>30</v>
      </c>
      <c r="B8" s="91" t="s">
        <v>219</v>
      </c>
    </row>
    <row r="9" spans="1:8" ht="25.5" customHeight="1" x14ac:dyDescent="0.2">
      <c r="A9" s="89" t="s">
        <v>29</v>
      </c>
      <c r="B9" s="91" t="s">
        <v>220</v>
      </c>
    </row>
    <row r="10" spans="1:8" ht="127.5" x14ac:dyDescent="0.2">
      <c r="A10" s="89" t="s">
        <v>26</v>
      </c>
      <c r="B10" s="40" t="s">
        <v>221</v>
      </c>
      <c r="G10" s="42"/>
    </row>
    <row r="11" spans="1:8" ht="165.75" x14ac:dyDescent="0.2">
      <c r="A11" s="89" t="s">
        <v>108</v>
      </c>
      <c r="B11" s="40" t="s">
        <v>222</v>
      </c>
    </row>
    <row r="12" spans="1:8" ht="51" x14ac:dyDescent="0.2">
      <c r="A12" s="89" t="s">
        <v>107</v>
      </c>
      <c r="B12" s="40" t="s">
        <v>223</v>
      </c>
    </row>
    <row r="13" spans="1:8" x14ac:dyDescent="0.2">
      <c r="A13" s="235" t="s">
        <v>94</v>
      </c>
      <c r="B13" s="236">
        <v>21</v>
      </c>
    </row>
    <row r="15" spans="1:8" ht="14.25" x14ac:dyDescent="0.2">
      <c r="A15" s="43"/>
      <c r="B15" s="44"/>
    </row>
    <row r="16" spans="1:8" ht="14.25" x14ac:dyDescent="0.2">
      <c r="A16" s="258"/>
      <c r="B16" s="258"/>
    </row>
    <row r="17" spans="1:2" ht="14.25" x14ac:dyDescent="0.2">
      <c r="A17" s="258"/>
      <c r="B17" s="258"/>
    </row>
    <row r="18" spans="1:2" ht="14.25" x14ac:dyDescent="0.2">
      <c r="A18" s="258"/>
      <c r="B18" s="258"/>
    </row>
  </sheetData>
  <sheetProtection password="C842" sheet="1" objects="1" scenarios="1"/>
  <mergeCells count="5">
    <mergeCell ref="A18:B18"/>
    <mergeCell ref="A1:B1"/>
    <mergeCell ref="A16:B16"/>
    <mergeCell ref="A17:B17"/>
    <mergeCell ref="D1:H1"/>
  </mergeCells>
  <pageMargins left="0.70866141732283472" right="0.70866141732283472" top="0.74803149606299213" bottom="0.74803149606299213" header="0.31496062992125984" footer="0.31496062992125984"/>
  <pageSetup paperSize="9" scale="69" firstPageNumber="65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0.59999389629810485"/>
  </sheetPr>
  <dimension ref="A1:H10"/>
  <sheetViews>
    <sheetView windowProtection="1" zoomScaleNormal="100" workbookViewId="0">
      <selection activeCell="E9" sqref="E9"/>
    </sheetView>
  </sheetViews>
  <sheetFormatPr defaultRowHeight="12.75" x14ac:dyDescent="0.2"/>
  <cols>
    <col min="1" max="1" width="42.42578125" style="37" customWidth="1"/>
    <col min="2" max="2" width="51.28515625" style="38" customWidth="1"/>
    <col min="3" max="3" width="9.140625" style="25"/>
    <col min="4" max="4" width="31.140625" style="25" customWidth="1"/>
    <col min="5" max="5" width="11.85546875" style="25" customWidth="1"/>
    <col min="6" max="6" width="11.5703125" style="25" customWidth="1"/>
    <col min="7" max="7" width="13.85546875" style="25" customWidth="1"/>
    <col min="8" max="8" width="11.42578125" style="25" customWidth="1"/>
    <col min="9" max="16384" width="9.140625" style="25"/>
  </cols>
  <sheetData>
    <row r="1" spans="1:8" ht="51" customHeight="1" x14ac:dyDescent="0.2">
      <c r="A1" s="259" t="s">
        <v>340</v>
      </c>
      <c r="B1" s="259"/>
      <c r="D1" s="243" t="s">
        <v>195</v>
      </c>
      <c r="E1" s="243"/>
      <c r="F1" s="243"/>
      <c r="G1" s="243"/>
      <c r="H1" s="243"/>
    </row>
    <row r="2" spans="1:8" s="27" customFormat="1" ht="38.25" customHeight="1" x14ac:dyDescent="0.2">
      <c r="A2" s="119" t="s">
        <v>224</v>
      </c>
      <c r="B2" s="26"/>
      <c r="D2" s="119" t="s">
        <v>224</v>
      </c>
      <c r="E2" s="39" t="s">
        <v>0</v>
      </c>
      <c r="F2" s="39" t="s">
        <v>2</v>
      </c>
      <c r="G2" s="39" t="s">
        <v>1</v>
      </c>
      <c r="H2" s="39" t="s">
        <v>3</v>
      </c>
    </row>
    <row r="3" spans="1:8" s="27" customFormat="1" ht="12.75" customHeight="1" x14ac:dyDescent="0.2">
      <c r="A3" s="45" t="s">
        <v>31</v>
      </c>
      <c r="B3" s="46" t="s">
        <v>225</v>
      </c>
      <c r="D3" s="41" t="s">
        <v>125</v>
      </c>
      <c r="E3" s="47"/>
      <c r="F3" s="47"/>
      <c r="G3" s="47"/>
      <c r="H3" s="226">
        <v>1</v>
      </c>
    </row>
    <row r="4" spans="1:8" s="27" customFormat="1" ht="12.75" customHeight="1" x14ac:dyDescent="0.2">
      <c r="A4" s="45" t="s">
        <v>70</v>
      </c>
      <c r="B4" s="48" t="s">
        <v>226</v>
      </c>
      <c r="D4" s="41" t="s">
        <v>126</v>
      </c>
      <c r="E4" s="41"/>
      <c r="F4" s="41"/>
      <c r="G4" s="41"/>
      <c r="H4" s="227">
        <v>18</v>
      </c>
    </row>
    <row r="5" spans="1:8" ht="26.25" customHeight="1" x14ac:dyDescent="0.2">
      <c r="A5" s="118" t="s">
        <v>130</v>
      </c>
      <c r="B5" s="222" t="s">
        <v>227</v>
      </c>
    </row>
    <row r="6" spans="1:8" ht="12.75" customHeight="1" x14ac:dyDescent="0.2">
      <c r="A6" s="118" t="s">
        <v>25</v>
      </c>
      <c r="B6" s="230">
        <v>2009</v>
      </c>
    </row>
    <row r="7" spans="1:8" ht="12.75" customHeight="1" x14ac:dyDescent="0.2">
      <c r="A7" s="118" t="s">
        <v>30</v>
      </c>
      <c r="B7" s="230" t="s">
        <v>228</v>
      </c>
    </row>
    <row r="8" spans="1:8" ht="25.5" customHeight="1" x14ac:dyDescent="0.2">
      <c r="A8" s="118" t="s">
        <v>29</v>
      </c>
      <c r="B8" s="230" t="s">
        <v>229</v>
      </c>
    </row>
    <row r="9" spans="1:8" ht="120" customHeight="1" x14ac:dyDescent="0.2">
      <c r="A9" s="118" t="s">
        <v>26</v>
      </c>
      <c r="B9" s="222" t="s">
        <v>335</v>
      </c>
    </row>
    <row r="10" spans="1:8" x14ac:dyDescent="0.2">
      <c r="A10" s="187" t="s">
        <v>94</v>
      </c>
      <c r="B10" s="231">
        <v>18</v>
      </c>
    </row>
  </sheetData>
  <sheetProtection password="C842" sheet="1" objects="1" scenarios="1"/>
  <mergeCells count="2">
    <mergeCell ref="A1:B1"/>
    <mergeCell ref="D1:H1"/>
  </mergeCells>
  <pageMargins left="0.70866141732283472" right="0.70866141732283472" top="0.74803149606299213" bottom="0.74803149606299213" header="0.31496062992125984" footer="0.31496062992125984"/>
  <pageSetup paperSize="9" scale="71" firstPageNumber="66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59999389629810485"/>
  </sheetPr>
  <dimension ref="A1:H26"/>
  <sheetViews>
    <sheetView windowProtection="1" zoomScaleNormal="100" workbookViewId="0">
      <selection activeCell="E3" sqref="E3:H4"/>
    </sheetView>
  </sheetViews>
  <sheetFormatPr defaultRowHeight="12.75" x14ac:dyDescent="0.2"/>
  <cols>
    <col min="1" max="1" width="38.5703125" style="37" customWidth="1"/>
    <col min="2" max="2" width="51.28515625" style="38" customWidth="1"/>
    <col min="3" max="3" width="5" style="25" customWidth="1"/>
    <col min="4" max="4" width="30.7109375" style="25" customWidth="1"/>
    <col min="5" max="5" width="11.28515625" style="25" customWidth="1"/>
    <col min="6" max="6" width="11.5703125" style="25" customWidth="1"/>
    <col min="7" max="7" width="12.140625" style="25" customWidth="1"/>
    <col min="8" max="8" width="10" style="25" customWidth="1"/>
    <col min="9" max="16384" width="9.140625" style="25"/>
  </cols>
  <sheetData>
    <row r="1" spans="1:8" ht="34.5" customHeight="1" x14ac:dyDescent="0.2">
      <c r="A1" s="259" t="s">
        <v>341</v>
      </c>
      <c r="B1" s="259"/>
      <c r="D1" s="243" t="s">
        <v>194</v>
      </c>
      <c r="E1" s="243"/>
      <c r="F1" s="243"/>
      <c r="G1" s="243"/>
      <c r="H1" s="243"/>
    </row>
    <row r="2" spans="1:8" s="27" customFormat="1" ht="38.25" customHeight="1" x14ac:dyDescent="0.2">
      <c r="A2" s="119" t="s">
        <v>215</v>
      </c>
      <c r="B2" s="26"/>
      <c r="D2" s="119" t="s">
        <v>224</v>
      </c>
      <c r="E2" s="39" t="s">
        <v>0</v>
      </c>
      <c r="F2" s="39" t="s">
        <v>2</v>
      </c>
      <c r="G2" s="39" t="s">
        <v>1</v>
      </c>
      <c r="H2" s="39" t="s">
        <v>3</v>
      </c>
    </row>
    <row r="3" spans="1:8" s="27" customFormat="1" x14ac:dyDescent="0.2">
      <c r="A3" s="45" t="s">
        <v>31</v>
      </c>
      <c r="B3" s="224" t="s">
        <v>404</v>
      </c>
      <c r="D3" s="41" t="s">
        <v>125</v>
      </c>
      <c r="E3" s="223" t="s">
        <v>404</v>
      </c>
      <c r="F3" s="223" t="s">
        <v>404</v>
      </c>
      <c r="G3" s="223" t="s">
        <v>404</v>
      </c>
      <c r="H3" s="223" t="s">
        <v>404</v>
      </c>
    </row>
    <row r="4" spans="1:8" s="27" customFormat="1" x14ac:dyDescent="0.2">
      <c r="A4" s="45" t="s">
        <v>70</v>
      </c>
      <c r="B4" s="224" t="s">
        <v>404</v>
      </c>
      <c r="D4" s="41" t="s">
        <v>126</v>
      </c>
      <c r="E4" s="227" t="s">
        <v>404</v>
      </c>
      <c r="F4" s="227" t="s">
        <v>404</v>
      </c>
      <c r="G4" s="227" t="s">
        <v>404</v>
      </c>
      <c r="H4" s="227" t="s">
        <v>404</v>
      </c>
    </row>
    <row r="5" spans="1:8" x14ac:dyDescent="0.2">
      <c r="A5" s="40" t="s">
        <v>32</v>
      </c>
      <c r="B5" s="150" t="s">
        <v>404</v>
      </c>
    </row>
    <row r="6" spans="1:8" x14ac:dyDescent="0.2">
      <c r="A6" s="40" t="s">
        <v>25</v>
      </c>
      <c r="B6" s="150" t="s">
        <v>404</v>
      </c>
    </row>
    <row r="7" spans="1:8" x14ac:dyDescent="0.2">
      <c r="A7" s="40" t="s">
        <v>30</v>
      </c>
      <c r="B7" s="150" t="s">
        <v>404</v>
      </c>
    </row>
    <row r="8" spans="1:8" ht="25.5" x14ac:dyDescent="0.2">
      <c r="A8" s="40" t="s">
        <v>29</v>
      </c>
      <c r="B8" s="150" t="s">
        <v>404</v>
      </c>
    </row>
    <row r="9" spans="1:8" ht="25.5" x14ac:dyDescent="0.2">
      <c r="A9" s="40" t="s">
        <v>26</v>
      </c>
      <c r="B9" s="150" t="s">
        <v>404</v>
      </c>
      <c r="D9" s="58"/>
    </row>
    <row r="10" spans="1:8" x14ac:dyDescent="0.2">
      <c r="A10" s="50" t="s">
        <v>94</v>
      </c>
      <c r="B10" s="237" t="s">
        <v>404</v>
      </c>
    </row>
    <row r="26" spans="2:2" x14ac:dyDescent="0.2">
      <c r="B26" s="59"/>
    </row>
  </sheetData>
  <sheetProtection password="C842" sheet="1" objects="1" scenarios="1"/>
  <mergeCells count="2">
    <mergeCell ref="A1:B1"/>
    <mergeCell ref="D1:H1"/>
  </mergeCells>
  <pageMargins left="0.70866141732283472" right="0.70866141732283472" top="0.74803149606299213" bottom="0.74803149606299213" header="0.31496062992125984" footer="0.31496062992125984"/>
  <pageSetup paperSize="9" scale="76" firstPageNumber="67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9" tint="0.59999389629810485"/>
  </sheetPr>
  <dimension ref="A1:J17"/>
  <sheetViews>
    <sheetView windowProtection="1" zoomScaleNormal="100" workbookViewId="0">
      <selection activeCell="D18" sqref="D18"/>
    </sheetView>
  </sheetViews>
  <sheetFormatPr defaultRowHeight="12.75" x14ac:dyDescent="0.2"/>
  <cols>
    <col min="1" max="1" width="22.7109375" style="2" customWidth="1"/>
    <col min="2" max="2" width="10.42578125" style="3" customWidth="1"/>
    <col min="3" max="4" width="8.28515625" style="1" customWidth="1"/>
    <col min="5" max="5" width="7.7109375" style="1" customWidth="1"/>
    <col min="6" max="6" width="8.28515625" style="1" customWidth="1"/>
    <col min="7" max="7" width="8.5703125" style="1" customWidth="1"/>
    <col min="8" max="8" width="7.42578125" style="1" customWidth="1"/>
    <col min="9" max="9" width="7" style="1" customWidth="1"/>
    <col min="10" max="16384" width="9.140625" style="1"/>
  </cols>
  <sheetData>
    <row r="1" spans="1:10" ht="37.5" customHeight="1" x14ac:dyDescent="0.2">
      <c r="A1" s="260" t="s">
        <v>342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s="5" customFormat="1" ht="38.25" customHeight="1" x14ac:dyDescent="0.2">
      <c r="A2" s="250" t="s">
        <v>215</v>
      </c>
      <c r="B2" s="254"/>
      <c r="C2" s="245" t="s">
        <v>60</v>
      </c>
      <c r="D2" s="245"/>
      <c r="E2" s="245"/>
      <c r="F2" s="245" t="s">
        <v>61</v>
      </c>
      <c r="G2" s="245"/>
      <c r="H2" s="245"/>
      <c r="I2" s="261" t="s">
        <v>62</v>
      </c>
      <c r="J2" s="262" t="s">
        <v>4</v>
      </c>
    </row>
    <row r="3" spans="1:10" s="5" customFormat="1" ht="51" x14ac:dyDescent="0.2">
      <c r="A3" s="251"/>
      <c r="B3" s="251"/>
      <c r="C3" s="39" t="s">
        <v>64</v>
      </c>
      <c r="D3" s="39" t="s">
        <v>145</v>
      </c>
      <c r="E3" s="39" t="s">
        <v>146</v>
      </c>
      <c r="F3" s="39" t="s">
        <v>64</v>
      </c>
      <c r="G3" s="39" t="s">
        <v>145</v>
      </c>
      <c r="H3" s="39" t="s">
        <v>146</v>
      </c>
      <c r="I3" s="261"/>
      <c r="J3" s="262"/>
    </row>
    <row r="4" spans="1:10" s="2" customFormat="1" ht="27.75" customHeight="1" x14ac:dyDescent="0.2">
      <c r="A4" s="51" t="s">
        <v>10</v>
      </c>
      <c r="B4" s="30" t="s">
        <v>9</v>
      </c>
      <c r="C4" s="241"/>
      <c r="D4" s="241"/>
      <c r="E4" s="241"/>
      <c r="F4" s="241"/>
      <c r="G4" s="241"/>
      <c r="H4" s="241"/>
      <c r="I4" s="241"/>
      <c r="J4" s="52"/>
    </row>
    <row r="5" spans="1:10" x14ac:dyDescent="0.2">
      <c r="A5" s="40" t="s">
        <v>5</v>
      </c>
      <c r="B5" s="31" t="s">
        <v>8</v>
      </c>
      <c r="C5" s="41"/>
      <c r="D5" s="41"/>
      <c r="E5" s="41">
        <v>1</v>
      </c>
      <c r="F5" s="41"/>
      <c r="G5" s="41"/>
      <c r="H5" s="41"/>
      <c r="I5" s="41">
        <v>16</v>
      </c>
      <c r="J5" s="60">
        <f>SUM(C5:I5)</f>
        <v>17</v>
      </c>
    </row>
    <row r="6" spans="1:10" x14ac:dyDescent="0.2">
      <c r="A6" s="40" t="s">
        <v>11</v>
      </c>
      <c r="B6" s="34" t="s">
        <v>6</v>
      </c>
      <c r="C6" s="41">
        <v>1</v>
      </c>
      <c r="D6" s="41"/>
      <c r="E6" s="41"/>
      <c r="F6" s="41"/>
      <c r="G6" s="41">
        <v>17</v>
      </c>
      <c r="H6" s="41"/>
      <c r="I6" s="41">
        <v>10</v>
      </c>
      <c r="J6" s="60">
        <f t="shared" ref="J6:J14" si="0">SUM(C6:I6)</f>
        <v>28</v>
      </c>
    </row>
    <row r="7" spans="1:10" ht="25.5" x14ac:dyDescent="0.2">
      <c r="A7" s="40" t="s">
        <v>12</v>
      </c>
      <c r="B7" s="34">
        <v>41.43</v>
      </c>
      <c r="C7" s="41"/>
      <c r="D7" s="41"/>
      <c r="E7" s="41"/>
      <c r="F7" s="41"/>
      <c r="G7" s="41"/>
      <c r="H7" s="41"/>
      <c r="I7" s="41"/>
      <c r="J7" s="60">
        <f t="shared" si="0"/>
        <v>0</v>
      </c>
    </row>
    <row r="8" spans="1:10" ht="25.5" x14ac:dyDescent="0.2">
      <c r="A8" s="40" t="s">
        <v>13</v>
      </c>
      <c r="B8" s="34" t="s">
        <v>7</v>
      </c>
      <c r="C8" s="41"/>
      <c r="D8" s="41">
        <v>1</v>
      </c>
      <c r="E8" s="41">
        <v>4</v>
      </c>
      <c r="F8" s="41"/>
      <c r="G8" s="41"/>
      <c r="H8" s="41"/>
      <c r="I8" s="41">
        <v>14</v>
      </c>
      <c r="J8" s="60">
        <f t="shared" si="0"/>
        <v>19</v>
      </c>
    </row>
    <row r="9" spans="1:10" ht="25.5" x14ac:dyDescent="0.2">
      <c r="A9" s="40" t="s">
        <v>14</v>
      </c>
      <c r="B9" s="34" t="s">
        <v>20</v>
      </c>
      <c r="C9" s="41"/>
      <c r="D9" s="41">
        <v>14</v>
      </c>
      <c r="E9" s="41">
        <v>8</v>
      </c>
      <c r="F9" s="41"/>
      <c r="G9" s="41">
        <v>22</v>
      </c>
      <c r="H9" s="41"/>
      <c r="I9" s="41">
        <v>45</v>
      </c>
      <c r="J9" s="60">
        <f t="shared" si="0"/>
        <v>89</v>
      </c>
    </row>
    <row r="10" spans="1:10" x14ac:dyDescent="0.2">
      <c r="A10" s="40" t="s">
        <v>15</v>
      </c>
      <c r="B10" s="34">
        <v>62.65</v>
      </c>
      <c r="C10" s="41"/>
      <c r="D10" s="41">
        <v>2</v>
      </c>
      <c r="E10" s="41">
        <v>6</v>
      </c>
      <c r="F10" s="41"/>
      <c r="G10" s="41">
        <v>1</v>
      </c>
      <c r="H10" s="41"/>
      <c r="I10" s="41"/>
      <c r="J10" s="60">
        <f t="shared" si="0"/>
        <v>9</v>
      </c>
    </row>
    <row r="11" spans="1:10" ht="25.5" x14ac:dyDescent="0.2">
      <c r="A11" s="40" t="s">
        <v>16</v>
      </c>
      <c r="B11" s="34">
        <v>68</v>
      </c>
      <c r="C11" s="41"/>
      <c r="D11" s="41"/>
      <c r="E11" s="41"/>
      <c r="F11" s="41"/>
      <c r="G11" s="41"/>
      <c r="H11" s="41"/>
      <c r="I11" s="41"/>
      <c r="J11" s="60">
        <f t="shared" si="0"/>
        <v>0</v>
      </c>
    </row>
    <row r="12" spans="1:10" ht="25.5" x14ac:dyDescent="0.2">
      <c r="A12" s="40" t="s">
        <v>17</v>
      </c>
      <c r="B12" s="34">
        <v>74.75</v>
      </c>
      <c r="C12" s="41"/>
      <c r="D12" s="41">
        <v>1</v>
      </c>
      <c r="E12" s="41">
        <v>14</v>
      </c>
      <c r="F12" s="41"/>
      <c r="G12" s="41"/>
      <c r="H12" s="41"/>
      <c r="I12" s="41"/>
      <c r="J12" s="60">
        <f t="shared" si="0"/>
        <v>15</v>
      </c>
    </row>
    <row r="13" spans="1:10" ht="25.5" x14ac:dyDescent="0.2">
      <c r="A13" s="40" t="s">
        <v>18</v>
      </c>
      <c r="B13" s="34">
        <v>77</v>
      </c>
      <c r="C13" s="41"/>
      <c r="D13" s="41"/>
      <c r="E13" s="41"/>
      <c r="F13" s="41"/>
      <c r="G13" s="41">
        <v>4</v>
      </c>
      <c r="H13" s="41"/>
      <c r="I13" s="41">
        <v>6</v>
      </c>
      <c r="J13" s="60">
        <f t="shared" si="0"/>
        <v>10</v>
      </c>
    </row>
    <row r="14" spans="1:10" ht="25.5" x14ac:dyDescent="0.2">
      <c r="A14" s="40" t="s">
        <v>19</v>
      </c>
      <c r="B14" s="34">
        <v>81.819999999999993</v>
      </c>
      <c r="C14" s="41"/>
      <c r="D14" s="41"/>
      <c r="E14" s="41">
        <v>1</v>
      </c>
      <c r="F14" s="41"/>
      <c r="G14" s="41">
        <v>1</v>
      </c>
      <c r="H14" s="41"/>
      <c r="I14" s="41">
        <v>35</v>
      </c>
      <c r="J14" s="60">
        <f t="shared" si="0"/>
        <v>37</v>
      </c>
    </row>
    <row r="15" spans="1:10" x14ac:dyDescent="0.2">
      <c r="A15" s="53" t="s">
        <v>4</v>
      </c>
      <c r="B15" s="61"/>
      <c r="C15" s="83">
        <f>SUM(C5:C14)</f>
        <v>1</v>
      </c>
      <c r="D15" s="83">
        <f t="shared" ref="D15:J15" si="1">SUM(D5:D14)</f>
        <v>18</v>
      </c>
      <c r="E15" s="83">
        <f t="shared" si="1"/>
        <v>34</v>
      </c>
      <c r="F15" s="83">
        <f t="shared" si="1"/>
        <v>0</v>
      </c>
      <c r="G15" s="83">
        <f t="shared" si="1"/>
        <v>45</v>
      </c>
      <c r="H15" s="83">
        <f t="shared" si="1"/>
        <v>0</v>
      </c>
      <c r="I15" s="83">
        <f t="shared" si="1"/>
        <v>126</v>
      </c>
      <c r="J15" s="83">
        <f t="shared" si="1"/>
        <v>224</v>
      </c>
    </row>
    <row r="16" spans="1:10" x14ac:dyDescent="0.2">
      <c r="A16" s="37"/>
      <c r="B16" s="38"/>
      <c r="C16" s="25"/>
      <c r="D16" s="25"/>
      <c r="E16" s="25"/>
      <c r="F16" s="25"/>
      <c r="G16" s="25"/>
      <c r="H16" s="25"/>
      <c r="I16" s="25"/>
      <c r="J16" s="25"/>
    </row>
    <row r="17" spans="2:2" x14ac:dyDescent="0.2">
      <c r="B17" s="4"/>
    </row>
  </sheetData>
  <sheetProtection password="C842" sheet="1" objects="1" scenarios="1"/>
  <mergeCells count="8">
    <mergeCell ref="A1:J1"/>
    <mergeCell ref="C2:E2"/>
    <mergeCell ref="F2:H2"/>
    <mergeCell ref="C4:I4"/>
    <mergeCell ref="I2:I3"/>
    <mergeCell ref="J2:J3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firstPageNumber="68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9" tint="0.59999389629810485"/>
  </sheetPr>
  <dimension ref="A1:K17"/>
  <sheetViews>
    <sheetView windowProtection="1" workbookViewId="0">
      <selection activeCell="N3" sqref="N3"/>
    </sheetView>
  </sheetViews>
  <sheetFormatPr defaultRowHeight="12.75" x14ac:dyDescent="0.2"/>
  <cols>
    <col min="1" max="1" width="22.7109375" style="2" customWidth="1"/>
    <col min="2" max="2" width="10.42578125" style="3" customWidth="1"/>
    <col min="3" max="3" width="6.140625" style="1" customWidth="1"/>
    <col min="4" max="4" width="8.28515625" style="1" customWidth="1"/>
    <col min="5" max="5" width="7.42578125" style="1" bestFit="1" customWidth="1"/>
    <col min="6" max="6" width="6" style="1" customWidth="1"/>
    <col min="7" max="7" width="8.5703125" style="1" customWidth="1"/>
    <col min="8" max="8" width="7.42578125" style="1" customWidth="1"/>
    <col min="9" max="9" width="7" style="1" customWidth="1"/>
    <col min="10" max="10" width="9.140625" style="1"/>
    <col min="11" max="11" width="22.85546875" style="1" customWidth="1"/>
    <col min="12" max="16384" width="9.140625" style="1"/>
  </cols>
  <sheetData>
    <row r="1" spans="1:11" ht="25.5" customHeight="1" x14ac:dyDescent="0.2">
      <c r="A1" s="243" t="s">
        <v>343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s="5" customFormat="1" ht="38.25" customHeight="1" x14ac:dyDescent="0.2">
      <c r="A2" s="264" t="s">
        <v>215</v>
      </c>
      <c r="B2" s="266"/>
      <c r="C2" s="245" t="s">
        <v>60</v>
      </c>
      <c r="D2" s="245"/>
      <c r="E2" s="245"/>
      <c r="F2" s="245" t="s">
        <v>61</v>
      </c>
      <c r="G2" s="245"/>
      <c r="H2" s="245"/>
      <c r="I2" s="261" t="s">
        <v>62</v>
      </c>
      <c r="J2" s="262" t="s">
        <v>4</v>
      </c>
      <c r="K2" s="263" t="s">
        <v>63</v>
      </c>
    </row>
    <row r="3" spans="1:11" s="5" customFormat="1" ht="51" customHeight="1" x14ac:dyDescent="0.2">
      <c r="A3" s="265"/>
      <c r="B3" s="265"/>
      <c r="C3" s="223" t="s">
        <v>64</v>
      </c>
      <c r="D3" s="223" t="s">
        <v>145</v>
      </c>
      <c r="E3" s="223" t="s">
        <v>146</v>
      </c>
      <c r="F3" s="223" t="s">
        <v>64</v>
      </c>
      <c r="G3" s="223" t="s">
        <v>145</v>
      </c>
      <c r="H3" s="223" t="s">
        <v>146</v>
      </c>
      <c r="I3" s="261"/>
      <c r="J3" s="262"/>
      <c r="K3" s="263"/>
    </row>
    <row r="4" spans="1:11" s="2" customFormat="1" ht="27" customHeight="1" x14ac:dyDescent="0.2">
      <c r="A4" s="51" t="s">
        <v>10</v>
      </c>
      <c r="B4" s="30" t="s">
        <v>9</v>
      </c>
      <c r="C4" s="241"/>
      <c r="D4" s="241"/>
      <c r="E4" s="241"/>
      <c r="F4" s="241"/>
      <c r="G4" s="241"/>
      <c r="H4" s="241"/>
      <c r="I4" s="241"/>
      <c r="J4" s="52"/>
      <c r="K4" s="238"/>
    </row>
    <row r="5" spans="1:11" x14ac:dyDescent="0.2">
      <c r="A5" s="40" t="s">
        <v>5</v>
      </c>
      <c r="B5" s="31" t="s">
        <v>8</v>
      </c>
      <c r="C5" s="41"/>
      <c r="D5" s="41"/>
      <c r="E5" s="41"/>
      <c r="F5" s="41"/>
      <c r="G5" s="41"/>
      <c r="H5" s="41"/>
      <c r="I5" s="41">
        <v>648</v>
      </c>
      <c r="J5" s="60">
        <f>SUM(C5:I5)</f>
        <v>648</v>
      </c>
      <c r="K5" s="239"/>
    </row>
    <row r="6" spans="1:11" x14ac:dyDescent="0.2">
      <c r="A6" s="40" t="s">
        <v>11</v>
      </c>
      <c r="B6" s="34" t="s">
        <v>6</v>
      </c>
      <c r="C6" s="41">
        <v>7</v>
      </c>
      <c r="D6" s="41"/>
      <c r="E6" s="41"/>
      <c r="F6" s="41"/>
      <c r="G6" s="41"/>
      <c r="H6" s="41"/>
      <c r="I6" s="41">
        <v>133</v>
      </c>
      <c r="J6" s="60">
        <f t="shared" ref="J6:J14" si="0">SUM(C6:I6)</f>
        <v>140</v>
      </c>
      <c r="K6" s="239"/>
    </row>
    <row r="7" spans="1:11" ht="26.25" customHeight="1" x14ac:dyDescent="0.2">
      <c r="A7" s="40" t="s">
        <v>12</v>
      </c>
      <c r="B7" s="34">
        <v>41.43</v>
      </c>
      <c r="C7" s="41"/>
      <c r="D7" s="41"/>
      <c r="E7" s="41"/>
      <c r="F7" s="41"/>
      <c r="G7" s="41"/>
      <c r="H7" s="41"/>
      <c r="I7" s="41"/>
      <c r="J7" s="60">
        <f t="shared" si="0"/>
        <v>0</v>
      </c>
      <c r="K7" s="239"/>
    </row>
    <row r="8" spans="1:11" ht="25.5" x14ac:dyDescent="0.2">
      <c r="A8" s="40" t="s">
        <v>13</v>
      </c>
      <c r="B8" s="34" t="s">
        <v>7</v>
      </c>
      <c r="C8" s="41"/>
      <c r="D8" s="41"/>
      <c r="E8" s="41">
        <v>11</v>
      </c>
      <c r="F8" s="41"/>
      <c r="G8" s="41"/>
      <c r="H8" s="41"/>
      <c r="I8" s="41">
        <v>225</v>
      </c>
      <c r="J8" s="60">
        <f t="shared" si="0"/>
        <v>236</v>
      </c>
      <c r="K8" s="239">
        <v>2</v>
      </c>
    </row>
    <row r="9" spans="1:11" ht="25.5" x14ac:dyDescent="0.2">
      <c r="A9" s="40" t="s">
        <v>14</v>
      </c>
      <c r="B9" s="34" t="s">
        <v>20</v>
      </c>
      <c r="C9" s="41"/>
      <c r="D9" s="41">
        <v>67</v>
      </c>
      <c r="E9" s="41">
        <v>41</v>
      </c>
      <c r="F9" s="41"/>
      <c r="G9" s="41"/>
      <c r="H9" s="41"/>
      <c r="I9" s="41">
        <v>905</v>
      </c>
      <c r="J9" s="60">
        <f t="shared" si="0"/>
        <v>1013</v>
      </c>
      <c r="K9" s="239">
        <v>4</v>
      </c>
    </row>
    <row r="10" spans="1:11" x14ac:dyDescent="0.2">
      <c r="A10" s="40" t="s">
        <v>15</v>
      </c>
      <c r="B10" s="34">
        <v>62.65</v>
      </c>
      <c r="C10" s="41"/>
      <c r="D10" s="41">
        <v>69</v>
      </c>
      <c r="E10" s="41">
        <v>36</v>
      </c>
      <c r="F10" s="41"/>
      <c r="G10" s="41"/>
      <c r="H10" s="41"/>
      <c r="I10" s="41"/>
      <c r="J10" s="60">
        <f t="shared" si="0"/>
        <v>105</v>
      </c>
      <c r="K10" s="239">
        <v>36</v>
      </c>
    </row>
    <row r="11" spans="1:11" ht="25.5" x14ac:dyDescent="0.2">
      <c r="A11" s="40" t="s">
        <v>16</v>
      </c>
      <c r="B11" s="34">
        <v>68</v>
      </c>
      <c r="C11" s="41"/>
      <c r="D11" s="41"/>
      <c r="E11" s="41"/>
      <c r="F11" s="41"/>
      <c r="G11" s="41"/>
      <c r="H11" s="41"/>
      <c r="I11" s="41"/>
      <c r="J11" s="60">
        <f t="shared" si="0"/>
        <v>0</v>
      </c>
      <c r="K11" s="239"/>
    </row>
    <row r="12" spans="1:11" ht="25.5" x14ac:dyDescent="0.2">
      <c r="A12" s="40" t="s">
        <v>17</v>
      </c>
      <c r="B12" s="34">
        <v>74.75</v>
      </c>
      <c r="C12" s="41"/>
      <c r="D12" s="41">
        <v>105</v>
      </c>
      <c r="E12" s="41">
        <v>798</v>
      </c>
      <c r="F12" s="41"/>
      <c r="G12" s="41"/>
      <c r="H12" s="41"/>
      <c r="I12" s="41"/>
      <c r="J12" s="60">
        <f t="shared" si="0"/>
        <v>903</v>
      </c>
      <c r="K12" s="239">
        <v>205</v>
      </c>
    </row>
    <row r="13" spans="1:11" ht="25.5" x14ac:dyDescent="0.2">
      <c r="A13" s="40" t="s">
        <v>18</v>
      </c>
      <c r="B13" s="34">
        <v>77</v>
      </c>
      <c r="C13" s="41"/>
      <c r="D13" s="41"/>
      <c r="E13" s="41"/>
      <c r="F13" s="41"/>
      <c r="G13" s="41"/>
      <c r="H13" s="41"/>
      <c r="I13" s="41">
        <v>149</v>
      </c>
      <c r="J13" s="60">
        <f t="shared" si="0"/>
        <v>149</v>
      </c>
      <c r="K13" s="239"/>
    </row>
    <row r="14" spans="1:11" ht="25.5" x14ac:dyDescent="0.2">
      <c r="A14" s="40" t="s">
        <v>19</v>
      </c>
      <c r="B14" s="34">
        <v>81.819999999999993</v>
      </c>
      <c r="C14" s="41"/>
      <c r="D14" s="41"/>
      <c r="E14" s="41">
        <v>1</v>
      </c>
      <c r="F14" s="41"/>
      <c r="G14" s="41">
        <v>30</v>
      </c>
      <c r="H14" s="41"/>
      <c r="I14" s="41">
        <v>731</v>
      </c>
      <c r="J14" s="60">
        <f t="shared" si="0"/>
        <v>762</v>
      </c>
      <c r="K14" s="239"/>
    </row>
    <row r="15" spans="1:11" x14ac:dyDescent="0.2">
      <c r="A15" s="53" t="s">
        <v>4</v>
      </c>
      <c r="B15" s="61"/>
      <c r="C15" s="240">
        <f>SUM(C5:C14)</f>
        <v>7</v>
      </c>
      <c r="D15" s="240">
        <f t="shared" ref="D15:K15" si="1">SUM(D5:D14)</f>
        <v>241</v>
      </c>
      <c r="E15" s="240">
        <f t="shared" si="1"/>
        <v>887</v>
      </c>
      <c r="F15" s="240">
        <f t="shared" si="1"/>
        <v>0</v>
      </c>
      <c r="G15" s="240">
        <f t="shared" si="1"/>
        <v>30</v>
      </c>
      <c r="H15" s="240">
        <f t="shared" si="1"/>
        <v>0</v>
      </c>
      <c r="I15" s="240">
        <f t="shared" si="1"/>
        <v>2791</v>
      </c>
      <c r="J15" s="240">
        <f t="shared" si="1"/>
        <v>3956</v>
      </c>
      <c r="K15" s="240">
        <f t="shared" si="1"/>
        <v>247</v>
      </c>
    </row>
    <row r="17" spans="2:2" x14ac:dyDescent="0.2">
      <c r="B17" s="4"/>
    </row>
  </sheetData>
  <sheetProtection password="C842" sheet="1" objects="1" scenarios="1"/>
  <mergeCells count="9">
    <mergeCell ref="C4:I4"/>
    <mergeCell ref="A1:K1"/>
    <mergeCell ref="C2:E2"/>
    <mergeCell ref="F2:H2"/>
    <mergeCell ref="I2:I3"/>
    <mergeCell ref="J2:J3"/>
    <mergeCell ref="K2:K3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firstPageNumber="69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26"/>
  <sheetViews>
    <sheetView windowProtection="1" topLeftCell="A52" zoomScaleNormal="100" workbookViewId="0">
      <selection activeCell="R12" sqref="R12"/>
    </sheetView>
  </sheetViews>
  <sheetFormatPr defaultRowHeight="12.75" x14ac:dyDescent="0.2"/>
  <cols>
    <col min="1" max="1" width="27.42578125" style="37" customWidth="1"/>
    <col min="2" max="2" width="10.42578125" style="38" customWidth="1"/>
    <col min="3" max="3" width="8.28515625" style="25" customWidth="1"/>
    <col min="4" max="4" width="6.85546875" style="25" customWidth="1"/>
    <col min="5" max="5" width="8.5703125" style="25" customWidth="1"/>
    <col min="6" max="6" width="7.42578125" style="25" customWidth="1"/>
    <col min="7" max="7" width="8.7109375" style="25" customWidth="1"/>
    <col min="8" max="8" width="7" style="25" customWidth="1"/>
    <col min="9" max="16384" width="9.140625" style="25"/>
  </cols>
  <sheetData>
    <row r="1" spans="1:11" ht="33.75" customHeight="1" x14ac:dyDescent="0.2">
      <c r="A1" s="267" t="s">
        <v>344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27" customFormat="1" ht="38.25" customHeight="1" x14ac:dyDescent="0.2">
      <c r="A2" s="250" t="s">
        <v>215</v>
      </c>
      <c r="B2" s="254"/>
      <c r="C2" s="245" t="s">
        <v>0</v>
      </c>
      <c r="D2" s="245"/>
      <c r="E2" s="245" t="s">
        <v>2</v>
      </c>
      <c r="F2" s="245"/>
      <c r="G2" s="245" t="s">
        <v>1</v>
      </c>
      <c r="H2" s="245"/>
      <c r="I2" s="247" t="s">
        <v>3</v>
      </c>
      <c r="J2" s="247"/>
      <c r="K2" s="56" t="s">
        <v>4</v>
      </c>
    </row>
    <row r="3" spans="1:11" s="27" customFormat="1" ht="13.5" customHeight="1" x14ac:dyDescent="0.2">
      <c r="A3" s="251"/>
      <c r="B3" s="251"/>
      <c r="C3" s="221" t="s">
        <v>21</v>
      </c>
      <c r="D3" s="221" t="s">
        <v>22</v>
      </c>
      <c r="E3" s="221" t="s">
        <v>21</v>
      </c>
      <c r="F3" s="221" t="s">
        <v>22</v>
      </c>
      <c r="G3" s="221" t="s">
        <v>21</v>
      </c>
      <c r="H3" s="221" t="s">
        <v>22</v>
      </c>
      <c r="I3" s="232" t="s">
        <v>21</v>
      </c>
      <c r="J3" s="232" t="s">
        <v>22</v>
      </c>
      <c r="K3" s="45"/>
    </row>
    <row r="4" spans="1:11" ht="15.75" x14ac:dyDescent="0.25">
      <c r="A4" s="255" t="s">
        <v>200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ht="25.5" x14ac:dyDescent="0.2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11" x14ac:dyDescent="0.2">
      <c r="A6" s="40" t="s">
        <v>5</v>
      </c>
      <c r="B6" s="31" t="s">
        <v>8</v>
      </c>
      <c r="C6" s="41"/>
      <c r="D6" s="41"/>
      <c r="E6" s="41"/>
      <c r="F6" s="41"/>
      <c r="G6" s="41"/>
      <c r="H6" s="41"/>
      <c r="I6" s="62"/>
      <c r="J6" s="62"/>
      <c r="K6" s="60">
        <f>SUM(C6:J6)</f>
        <v>0</v>
      </c>
    </row>
    <row r="7" spans="1:11" x14ac:dyDescent="0.2">
      <c r="A7" s="40" t="s">
        <v>11</v>
      </c>
      <c r="B7" s="34" t="s">
        <v>6</v>
      </c>
      <c r="C7" s="41"/>
      <c r="D7" s="41"/>
      <c r="E7" s="41"/>
      <c r="F7" s="41"/>
      <c r="G7" s="41"/>
      <c r="H7" s="41"/>
      <c r="I7" s="62"/>
      <c r="J7" s="62"/>
      <c r="K7" s="60">
        <f t="shared" ref="K7:K18" si="0">SUM(C7:J7)</f>
        <v>0</v>
      </c>
    </row>
    <row r="8" spans="1:11" ht="25.5" x14ac:dyDescent="0.2">
      <c r="A8" s="40" t="s">
        <v>12</v>
      </c>
      <c r="B8" s="34">
        <v>41.43</v>
      </c>
      <c r="C8" s="41"/>
      <c r="D8" s="41"/>
      <c r="E8" s="41"/>
      <c r="F8" s="41"/>
      <c r="G8" s="41"/>
      <c r="H8" s="41"/>
      <c r="I8" s="62"/>
      <c r="J8" s="62"/>
      <c r="K8" s="60">
        <f t="shared" si="0"/>
        <v>0</v>
      </c>
    </row>
    <row r="9" spans="1:11" ht="25.5" x14ac:dyDescent="0.2">
      <c r="A9" s="40" t="s">
        <v>13</v>
      </c>
      <c r="B9" s="34" t="s">
        <v>7</v>
      </c>
      <c r="C9" s="41"/>
      <c r="D9" s="41"/>
      <c r="E9" s="41"/>
      <c r="F9" s="41"/>
      <c r="G9" s="41"/>
      <c r="H9" s="41"/>
      <c r="I9" s="62"/>
      <c r="J9" s="62"/>
      <c r="K9" s="60">
        <f t="shared" si="0"/>
        <v>0</v>
      </c>
    </row>
    <row r="10" spans="1:11" ht="25.5" x14ac:dyDescent="0.2">
      <c r="A10" s="40" t="s">
        <v>14</v>
      </c>
      <c r="B10" s="34" t="s">
        <v>20</v>
      </c>
      <c r="C10" s="41">
        <v>189</v>
      </c>
      <c r="D10" s="41">
        <v>224</v>
      </c>
      <c r="E10" s="41">
        <v>0</v>
      </c>
      <c r="F10" s="41">
        <v>0</v>
      </c>
      <c r="G10" s="41">
        <v>32</v>
      </c>
      <c r="H10" s="41">
        <v>0</v>
      </c>
      <c r="I10" s="62">
        <v>0</v>
      </c>
      <c r="J10" s="62">
        <v>0</v>
      </c>
      <c r="K10" s="60">
        <f t="shared" si="0"/>
        <v>445</v>
      </c>
    </row>
    <row r="11" spans="1:11" x14ac:dyDescent="0.2">
      <c r="A11" s="40" t="s">
        <v>15</v>
      </c>
      <c r="B11" s="34">
        <v>62.65</v>
      </c>
      <c r="C11" s="41">
        <v>498</v>
      </c>
      <c r="D11" s="41">
        <v>295</v>
      </c>
      <c r="E11" s="41">
        <v>0</v>
      </c>
      <c r="F11" s="41">
        <v>0</v>
      </c>
      <c r="G11" s="41">
        <v>289</v>
      </c>
      <c r="H11" s="41">
        <v>0</v>
      </c>
      <c r="I11" s="62">
        <v>5</v>
      </c>
      <c r="J11" s="62">
        <v>4</v>
      </c>
      <c r="K11" s="60">
        <f t="shared" si="0"/>
        <v>1091</v>
      </c>
    </row>
    <row r="12" spans="1:11" ht="25.5" x14ac:dyDescent="0.2">
      <c r="A12" s="40" t="s">
        <v>16</v>
      </c>
      <c r="B12" s="34">
        <v>68</v>
      </c>
      <c r="C12" s="41"/>
      <c r="D12" s="41"/>
      <c r="E12" s="41"/>
      <c r="F12" s="41"/>
      <c r="G12" s="41"/>
      <c r="H12" s="41"/>
      <c r="I12" s="62"/>
      <c r="J12" s="62"/>
      <c r="K12" s="60">
        <f t="shared" si="0"/>
        <v>0</v>
      </c>
    </row>
    <row r="13" spans="1:11" ht="25.5" x14ac:dyDescent="0.2">
      <c r="A13" s="40" t="s">
        <v>17</v>
      </c>
      <c r="B13" s="34">
        <v>74.75</v>
      </c>
      <c r="C13" s="41"/>
      <c r="D13" s="41"/>
      <c r="E13" s="41"/>
      <c r="F13" s="41"/>
      <c r="G13" s="41"/>
      <c r="H13" s="41"/>
      <c r="I13" s="62"/>
      <c r="J13" s="62"/>
      <c r="K13" s="60">
        <f t="shared" si="0"/>
        <v>0</v>
      </c>
    </row>
    <row r="14" spans="1:11" x14ac:dyDescent="0.2">
      <c r="A14" s="40" t="s">
        <v>18</v>
      </c>
      <c r="B14" s="34">
        <v>77</v>
      </c>
      <c r="C14" s="41"/>
      <c r="D14" s="41"/>
      <c r="E14" s="41"/>
      <c r="F14" s="41"/>
      <c r="G14" s="41"/>
      <c r="H14" s="41"/>
      <c r="I14" s="62"/>
      <c r="J14" s="62"/>
      <c r="K14" s="60">
        <f t="shared" si="0"/>
        <v>0</v>
      </c>
    </row>
    <row r="15" spans="1:11" x14ac:dyDescent="0.2">
      <c r="A15" s="40" t="s">
        <v>19</v>
      </c>
      <c r="B15" s="34">
        <v>81.819999999999993</v>
      </c>
      <c r="C15" s="41"/>
      <c r="D15" s="41"/>
      <c r="E15" s="41"/>
      <c r="F15" s="41"/>
      <c r="G15" s="41"/>
      <c r="H15" s="41"/>
      <c r="I15" s="62"/>
      <c r="J15" s="62"/>
      <c r="K15" s="60">
        <f t="shared" si="0"/>
        <v>0</v>
      </c>
    </row>
    <row r="16" spans="1:11" x14ac:dyDescent="0.2">
      <c r="A16" s="52" t="s">
        <v>123</v>
      </c>
      <c r="B16" s="35" t="s">
        <v>124</v>
      </c>
      <c r="C16" s="60">
        <f>SUM(C6:C15)</f>
        <v>687</v>
      </c>
      <c r="D16" s="60">
        <f t="shared" ref="D16:J16" si="1">SUM(D6:D15)</f>
        <v>519</v>
      </c>
      <c r="E16" s="60">
        <f t="shared" si="1"/>
        <v>0</v>
      </c>
      <c r="F16" s="60">
        <f t="shared" si="1"/>
        <v>0</v>
      </c>
      <c r="G16" s="60">
        <f t="shared" si="1"/>
        <v>321</v>
      </c>
      <c r="H16" s="60">
        <f t="shared" si="1"/>
        <v>0</v>
      </c>
      <c r="I16" s="60">
        <f t="shared" si="1"/>
        <v>5</v>
      </c>
      <c r="J16" s="60">
        <f t="shared" si="1"/>
        <v>4</v>
      </c>
      <c r="K16" s="60">
        <f>SUM(K6:K15)</f>
        <v>1536</v>
      </c>
    </row>
    <row r="17" spans="1:11" x14ac:dyDescent="0.2">
      <c r="A17" s="66" t="s">
        <v>90</v>
      </c>
      <c r="B17" s="63" t="s">
        <v>124</v>
      </c>
      <c r="C17" s="64">
        <v>476</v>
      </c>
      <c r="D17" s="64">
        <v>394</v>
      </c>
      <c r="E17" s="64">
        <v>0</v>
      </c>
      <c r="F17" s="64">
        <v>0</v>
      </c>
      <c r="G17" s="64">
        <v>226</v>
      </c>
      <c r="H17" s="64">
        <v>0</v>
      </c>
      <c r="I17" s="64">
        <v>3</v>
      </c>
      <c r="J17" s="64">
        <v>2</v>
      </c>
      <c r="K17" s="52">
        <f t="shared" si="0"/>
        <v>1101</v>
      </c>
    </row>
    <row r="18" spans="1:11" ht="25.5" x14ac:dyDescent="0.2">
      <c r="A18" s="66" t="s">
        <v>98</v>
      </c>
      <c r="B18" s="63" t="s">
        <v>124</v>
      </c>
      <c r="C18" s="64">
        <v>11</v>
      </c>
      <c r="D18" s="64">
        <v>7</v>
      </c>
      <c r="E18" s="64">
        <v>0</v>
      </c>
      <c r="F18" s="64">
        <v>0</v>
      </c>
      <c r="G18" s="64">
        <v>3</v>
      </c>
      <c r="H18" s="64">
        <v>0</v>
      </c>
      <c r="I18" s="64">
        <v>0</v>
      </c>
      <c r="J18" s="64">
        <v>0</v>
      </c>
      <c r="K18" s="52">
        <f t="shared" si="0"/>
        <v>21</v>
      </c>
    </row>
    <row r="19" spans="1:11" ht="15" customHeight="1" x14ac:dyDescent="0.25">
      <c r="A19" s="255" t="s">
        <v>201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</row>
    <row r="20" spans="1:11" ht="25.5" x14ac:dyDescent="0.2">
      <c r="A20" s="51" t="s">
        <v>10</v>
      </c>
      <c r="B20" s="30" t="s">
        <v>9</v>
      </c>
      <c r="C20" s="241"/>
      <c r="D20" s="241"/>
      <c r="E20" s="241"/>
      <c r="F20" s="241"/>
      <c r="G20" s="241"/>
      <c r="H20" s="241"/>
      <c r="I20" s="241"/>
      <c r="J20" s="241"/>
      <c r="K20" s="241"/>
    </row>
    <row r="21" spans="1:11" x14ac:dyDescent="0.2">
      <c r="A21" s="40" t="s">
        <v>5</v>
      </c>
      <c r="B21" s="31" t="s">
        <v>8</v>
      </c>
      <c r="C21" s="41"/>
      <c r="D21" s="41"/>
      <c r="E21" s="41"/>
      <c r="F21" s="41"/>
      <c r="G21" s="41"/>
      <c r="H21" s="41"/>
      <c r="I21" s="62"/>
      <c r="J21" s="62"/>
      <c r="K21" s="60">
        <f>SUM(C21:J21)</f>
        <v>0</v>
      </c>
    </row>
    <row r="22" spans="1:11" x14ac:dyDescent="0.2">
      <c r="A22" s="40" t="s">
        <v>11</v>
      </c>
      <c r="B22" s="34" t="s">
        <v>6</v>
      </c>
      <c r="C22" s="41"/>
      <c r="D22" s="41"/>
      <c r="E22" s="41"/>
      <c r="F22" s="41"/>
      <c r="G22" s="41"/>
      <c r="H22" s="41"/>
      <c r="I22" s="62"/>
      <c r="J22" s="62"/>
      <c r="K22" s="60">
        <f t="shared" ref="K22:K33" si="2">SUM(C22:J22)</f>
        <v>0</v>
      </c>
    </row>
    <row r="23" spans="1:11" ht="25.5" x14ac:dyDescent="0.2">
      <c r="A23" s="40" t="s">
        <v>12</v>
      </c>
      <c r="B23" s="34">
        <v>41.43</v>
      </c>
      <c r="C23" s="41"/>
      <c r="D23" s="41"/>
      <c r="E23" s="41"/>
      <c r="F23" s="41"/>
      <c r="G23" s="41"/>
      <c r="H23" s="41"/>
      <c r="I23" s="62"/>
      <c r="J23" s="62"/>
      <c r="K23" s="60">
        <f t="shared" si="2"/>
        <v>0</v>
      </c>
    </row>
    <row r="24" spans="1:11" ht="25.5" x14ac:dyDescent="0.2">
      <c r="A24" s="40" t="s">
        <v>13</v>
      </c>
      <c r="B24" s="34" t="s">
        <v>7</v>
      </c>
      <c r="C24" s="41"/>
      <c r="D24" s="41"/>
      <c r="E24" s="41"/>
      <c r="F24" s="41"/>
      <c r="G24" s="41"/>
      <c r="H24" s="41"/>
      <c r="I24" s="62"/>
      <c r="J24" s="62"/>
      <c r="K24" s="60">
        <f t="shared" si="2"/>
        <v>0</v>
      </c>
    </row>
    <row r="25" spans="1:11" ht="25.5" x14ac:dyDescent="0.2">
      <c r="A25" s="40" t="s">
        <v>14</v>
      </c>
      <c r="B25" s="34" t="s">
        <v>20</v>
      </c>
      <c r="C25" s="41"/>
      <c r="D25" s="41"/>
      <c r="E25" s="41"/>
      <c r="F25" s="41"/>
      <c r="G25" s="41"/>
      <c r="H25" s="41"/>
      <c r="I25" s="62"/>
      <c r="J25" s="62"/>
      <c r="K25" s="60">
        <f t="shared" si="2"/>
        <v>0</v>
      </c>
    </row>
    <row r="26" spans="1:11" x14ac:dyDescent="0.2">
      <c r="A26" s="40" t="s">
        <v>15</v>
      </c>
      <c r="B26" s="34">
        <v>62.65</v>
      </c>
      <c r="C26" s="41"/>
      <c r="D26" s="41"/>
      <c r="E26" s="41"/>
      <c r="F26" s="41"/>
      <c r="G26" s="41"/>
      <c r="H26" s="41"/>
      <c r="I26" s="62"/>
      <c r="J26" s="62"/>
      <c r="K26" s="60">
        <f t="shared" si="2"/>
        <v>0</v>
      </c>
    </row>
    <row r="27" spans="1:11" ht="25.5" x14ac:dyDescent="0.2">
      <c r="A27" s="40" t="s">
        <v>16</v>
      </c>
      <c r="B27" s="34">
        <v>68</v>
      </c>
      <c r="C27" s="41"/>
      <c r="D27" s="41"/>
      <c r="E27" s="41"/>
      <c r="F27" s="41"/>
      <c r="G27" s="41"/>
      <c r="H27" s="41"/>
      <c r="I27" s="62"/>
      <c r="J27" s="62"/>
      <c r="K27" s="60">
        <f t="shared" si="2"/>
        <v>0</v>
      </c>
    </row>
    <row r="28" spans="1:11" ht="25.5" x14ac:dyDescent="0.2">
      <c r="A28" s="40" t="s">
        <v>17</v>
      </c>
      <c r="B28" s="34">
        <v>74.75</v>
      </c>
      <c r="C28" s="41"/>
      <c r="D28" s="41"/>
      <c r="E28" s="41"/>
      <c r="F28" s="41"/>
      <c r="G28" s="41"/>
      <c r="H28" s="41"/>
      <c r="I28" s="62"/>
      <c r="J28" s="62"/>
      <c r="K28" s="60">
        <f t="shared" si="2"/>
        <v>0</v>
      </c>
    </row>
    <row r="29" spans="1:11" x14ac:dyDescent="0.2">
      <c r="A29" s="40" t="s">
        <v>18</v>
      </c>
      <c r="B29" s="34">
        <v>77</v>
      </c>
      <c r="C29" s="41"/>
      <c r="D29" s="41"/>
      <c r="E29" s="41"/>
      <c r="F29" s="41"/>
      <c r="G29" s="41"/>
      <c r="H29" s="41"/>
      <c r="I29" s="62"/>
      <c r="J29" s="62"/>
      <c r="K29" s="60">
        <f t="shared" si="2"/>
        <v>0</v>
      </c>
    </row>
    <row r="30" spans="1:11" x14ac:dyDescent="0.2">
      <c r="A30" s="40" t="s">
        <v>19</v>
      </c>
      <c r="B30" s="34">
        <v>81.819999999999993</v>
      </c>
      <c r="C30" s="41">
        <v>226</v>
      </c>
      <c r="D30" s="41">
        <v>0</v>
      </c>
      <c r="E30" s="41">
        <v>0</v>
      </c>
      <c r="F30" s="41">
        <v>0</v>
      </c>
      <c r="G30" s="41">
        <v>146</v>
      </c>
      <c r="H30" s="41">
        <v>0</v>
      </c>
      <c r="I30" s="62">
        <v>12</v>
      </c>
      <c r="J30" s="62">
        <v>26</v>
      </c>
      <c r="K30" s="60">
        <f t="shared" si="2"/>
        <v>410</v>
      </c>
    </row>
    <row r="31" spans="1:11" x14ac:dyDescent="0.2">
      <c r="A31" s="52" t="s">
        <v>123</v>
      </c>
      <c r="B31" s="35" t="s">
        <v>124</v>
      </c>
      <c r="C31" s="60">
        <f>SUM(C21:C30)</f>
        <v>226</v>
      </c>
      <c r="D31" s="60">
        <f t="shared" ref="D31:J31" si="3">SUM(D21:D30)</f>
        <v>0</v>
      </c>
      <c r="E31" s="60">
        <f t="shared" si="3"/>
        <v>0</v>
      </c>
      <c r="F31" s="60">
        <f t="shared" si="3"/>
        <v>0</v>
      </c>
      <c r="G31" s="60">
        <f t="shared" si="3"/>
        <v>146</v>
      </c>
      <c r="H31" s="60">
        <f t="shared" si="3"/>
        <v>0</v>
      </c>
      <c r="I31" s="60">
        <f t="shared" si="3"/>
        <v>12</v>
      </c>
      <c r="J31" s="60">
        <f t="shared" si="3"/>
        <v>26</v>
      </c>
      <c r="K31" s="60">
        <f>SUM(K21:K30)</f>
        <v>410</v>
      </c>
    </row>
    <row r="32" spans="1:11" x14ac:dyDescent="0.2">
      <c r="A32" s="66" t="s">
        <v>91</v>
      </c>
      <c r="B32" s="63" t="s">
        <v>124</v>
      </c>
      <c r="C32" s="62">
        <v>160</v>
      </c>
      <c r="D32" s="62">
        <v>0</v>
      </c>
      <c r="E32" s="62">
        <v>0</v>
      </c>
      <c r="F32" s="62">
        <v>0</v>
      </c>
      <c r="G32" s="62">
        <v>105</v>
      </c>
      <c r="H32" s="62">
        <v>0</v>
      </c>
      <c r="I32" s="62">
        <v>7</v>
      </c>
      <c r="J32" s="62">
        <v>14</v>
      </c>
      <c r="K32" s="60">
        <f t="shared" si="2"/>
        <v>286</v>
      </c>
    </row>
    <row r="33" spans="1:11" ht="25.5" x14ac:dyDescent="0.2">
      <c r="A33" s="66" t="s">
        <v>97</v>
      </c>
      <c r="B33" s="63" t="s">
        <v>124</v>
      </c>
      <c r="C33" s="64">
        <v>22</v>
      </c>
      <c r="D33" s="64">
        <v>0</v>
      </c>
      <c r="E33" s="64">
        <v>0</v>
      </c>
      <c r="F33" s="64">
        <v>0</v>
      </c>
      <c r="G33" s="64">
        <v>20</v>
      </c>
      <c r="H33" s="64">
        <v>0</v>
      </c>
      <c r="I33" s="64">
        <v>1</v>
      </c>
      <c r="J33" s="64">
        <v>2</v>
      </c>
      <c r="K33" s="60">
        <f t="shared" si="2"/>
        <v>45</v>
      </c>
    </row>
    <row r="34" spans="1:11" ht="15" customHeight="1" x14ac:dyDescent="0.25">
      <c r="A34" s="255" t="s">
        <v>203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25.5" x14ac:dyDescent="0.2">
      <c r="A35" s="51" t="s">
        <v>10</v>
      </c>
      <c r="B35" s="30" t="s">
        <v>9</v>
      </c>
      <c r="C35" s="241"/>
      <c r="D35" s="241"/>
      <c r="E35" s="241"/>
      <c r="F35" s="241"/>
      <c r="G35" s="241"/>
      <c r="H35" s="241"/>
      <c r="I35" s="241"/>
      <c r="J35" s="241"/>
      <c r="K35" s="241"/>
    </row>
    <row r="36" spans="1:11" x14ac:dyDescent="0.2">
      <c r="A36" s="40" t="s">
        <v>5</v>
      </c>
      <c r="B36" s="31" t="s">
        <v>8</v>
      </c>
      <c r="C36" s="41"/>
      <c r="D36" s="41"/>
      <c r="E36" s="41"/>
      <c r="F36" s="41"/>
      <c r="G36" s="41"/>
      <c r="H36" s="41"/>
      <c r="I36" s="62"/>
      <c r="J36" s="62"/>
      <c r="K36" s="60">
        <f>SUM(C36:J36)</f>
        <v>0</v>
      </c>
    </row>
    <row r="37" spans="1:11" x14ac:dyDescent="0.2">
      <c r="A37" s="40" t="s">
        <v>11</v>
      </c>
      <c r="B37" s="34" t="s">
        <v>6</v>
      </c>
      <c r="C37" s="41">
        <v>211</v>
      </c>
      <c r="D37" s="41">
        <v>199</v>
      </c>
      <c r="E37" s="41">
        <v>0</v>
      </c>
      <c r="F37" s="41">
        <v>0</v>
      </c>
      <c r="G37" s="41">
        <v>24</v>
      </c>
      <c r="H37" s="41">
        <v>47</v>
      </c>
      <c r="I37" s="62">
        <v>13</v>
      </c>
      <c r="J37" s="62">
        <v>14</v>
      </c>
      <c r="K37" s="60">
        <f t="shared" ref="K37:K45" si="4">SUM(C37:J37)</f>
        <v>508</v>
      </c>
    </row>
    <row r="38" spans="1:11" ht="25.5" x14ac:dyDescent="0.2">
      <c r="A38" s="40" t="s">
        <v>12</v>
      </c>
      <c r="B38" s="34">
        <v>41.43</v>
      </c>
      <c r="C38" s="41"/>
      <c r="D38" s="41"/>
      <c r="E38" s="41"/>
      <c r="F38" s="41"/>
      <c r="G38" s="41"/>
      <c r="H38" s="41"/>
      <c r="I38" s="62"/>
      <c r="J38" s="62"/>
      <c r="K38" s="60">
        <f t="shared" si="4"/>
        <v>0</v>
      </c>
    </row>
    <row r="39" spans="1:11" ht="25.5" x14ac:dyDescent="0.2">
      <c r="A39" s="40" t="s">
        <v>13</v>
      </c>
      <c r="B39" s="34" t="s">
        <v>7</v>
      </c>
      <c r="C39" s="41"/>
      <c r="D39" s="41"/>
      <c r="E39" s="41"/>
      <c r="F39" s="41"/>
      <c r="G39" s="41"/>
      <c r="H39" s="41"/>
      <c r="I39" s="62"/>
      <c r="J39" s="62"/>
      <c r="K39" s="60">
        <f t="shared" si="4"/>
        <v>0</v>
      </c>
    </row>
    <row r="40" spans="1:11" ht="25.5" x14ac:dyDescent="0.2">
      <c r="A40" s="40" t="s">
        <v>14</v>
      </c>
      <c r="B40" s="34" t="s">
        <v>20</v>
      </c>
      <c r="C40" s="41"/>
      <c r="D40" s="41"/>
      <c r="E40" s="41"/>
      <c r="F40" s="41"/>
      <c r="G40" s="41"/>
      <c r="H40" s="41"/>
      <c r="I40" s="62"/>
      <c r="J40" s="62"/>
      <c r="K40" s="60">
        <f t="shared" si="4"/>
        <v>0</v>
      </c>
    </row>
    <row r="41" spans="1:11" x14ac:dyDescent="0.2">
      <c r="A41" s="40" t="s">
        <v>15</v>
      </c>
      <c r="B41" s="34">
        <v>62.65</v>
      </c>
      <c r="C41" s="41"/>
      <c r="D41" s="41"/>
      <c r="E41" s="41"/>
      <c r="F41" s="41"/>
      <c r="G41" s="41"/>
      <c r="H41" s="41"/>
      <c r="I41" s="62"/>
      <c r="J41" s="62"/>
      <c r="K41" s="60">
        <f t="shared" si="4"/>
        <v>0</v>
      </c>
    </row>
    <row r="42" spans="1:11" ht="25.5" x14ac:dyDescent="0.2">
      <c r="A42" s="40" t="s">
        <v>16</v>
      </c>
      <c r="B42" s="34">
        <v>68</v>
      </c>
      <c r="C42" s="41"/>
      <c r="D42" s="41"/>
      <c r="E42" s="41"/>
      <c r="F42" s="41"/>
      <c r="G42" s="41"/>
      <c r="H42" s="41"/>
      <c r="I42" s="62"/>
      <c r="J42" s="62"/>
      <c r="K42" s="60">
        <f t="shared" si="4"/>
        <v>0</v>
      </c>
    </row>
    <row r="43" spans="1:11" ht="25.5" x14ac:dyDescent="0.2">
      <c r="A43" s="40" t="s">
        <v>17</v>
      </c>
      <c r="B43" s="34">
        <v>74.75</v>
      </c>
      <c r="C43" s="41"/>
      <c r="D43" s="41"/>
      <c r="E43" s="41"/>
      <c r="F43" s="41"/>
      <c r="G43" s="41"/>
      <c r="H43" s="41"/>
      <c r="I43" s="62"/>
      <c r="J43" s="62"/>
      <c r="K43" s="60">
        <f t="shared" si="4"/>
        <v>0</v>
      </c>
    </row>
    <row r="44" spans="1:11" x14ac:dyDescent="0.2">
      <c r="A44" s="40" t="s">
        <v>18</v>
      </c>
      <c r="B44" s="34">
        <v>77</v>
      </c>
      <c r="C44" s="41"/>
      <c r="D44" s="41"/>
      <c r="E44" s="41"/>
      <c r="F44" s="41"/>
      <c r="G44" s="41"/>
      <c r="H44" s="41"/>
      <c r="I44" s="62"/>
      <c r="J44" s="62"/>
      <c r="K44" s="60">
        <f t="shared" si="4"/>
        <v>0</v>
      </c>
    </row>
    <row r="45" spans="1:11" x14ac:dyDescent="0.2">
      <c r="A45" s="40" t="s">
        <v>19</v>
      </c>
      <c r="B45" s="34">
        <v>81.819999999999993</v>
      </c>
      <c r="C45" s="41"/>
      <c r="D45" s="41"/>
      <c r="E45" s="41"/>
      <c r="F45" s="41"/>
      <c r="G45" s="41"/>
      <c r="H45" s="41"/>
      <c r="I45" s="62"/>
      <c r="J45" s="62"/>
      <c r="K45" s="60">
        <f t="shared" si="4"/>
        <v>0</v>
      </c>
    </row>
    <row r="46" spans="1:11" x14ac:dyDescent="0.2">
      <c r="A46" s="52" t="s">
        <v>123</v>
      </c>
      <c r="B46" s="35" t="s">
        <v>124</v>
      </c>
      <c r="C46" s="60">
        <f>SUM(C36:C45)</f>
        <v>211</v>
      </c>
      <c r="D46" s="60">
        <f t="shared" ref="D46:J46" si="5">SUM(D36:D45)</f>
        <v>199</v>
      </c>
      <c r="E46" s="60">
        <f t="shared" si="5"/>
        <v>0</v>
      </c>
      <c r="F46" s="60">
        <f t="shared" si="5"/>
        <v>0</v>
      </c>
      <c r="G46" s="60">
        <f t="shared" si="5"/>
        <v>24</v>
      </c>
      <c r="H46" s="60">
        <f t="shared" si="5"/>
        <v>47</v>
      </c>
      <c r="I46" s="60">
        <f t="shared" si="5"/>
        <v>13</v>
      </c>
      <c r="J46" s="60">
        <f t="shared" si="5"/>
        <v>14</v>
      </c>
      <c r="K46" s="60">
        <f>SUM(K36:K45)</f>
        <v>508</v>
      </c>
    </row>
    <row r="47" spans="1:11" x14ac:dyDescent="0.2">
      <c r="A47" s="66" t="s">
        <v>230</v>
      </c>
      <c r="B47" s="63" t="s">
        <v>124</v>
      </c>
      <c r="C47" s="62">
        <v>40</v>
      </c>
      <c r="D47" s="62">
        <v>28</v>
      </c>
      <c r="E47" s="62">
        <v>0</v>
      </c>
      <c r="F47" s="62">
        <v>0</v>
      </c>
      <c r="G47" s="62">
        <v>2</v>
      </c>
      <c r="H47" s="62">
        <v>1</v>
      </c>
      <c r="I47" s="62">
        <v>3</v>
      </c>
      <c r="J47" s="62">
        <v>5</v>
      </c>
      <c r="K47" s="60">
        <f t="shared" ref="K47:K48" si="6">SUM(C47:J47)</f>
        <v>79</v>
      </c>
    </row>
    <row r="48" spans="1:11" ht="25.5" x14ac:dyDescent="0.2">
      <c r="A48" s="66" t="s">
        <v>231</v>
      </c>
      <c r="B48" s="63" t="s">
        <v>124</v>
      </c>
      <c r="C48" s="64">
        <v>1</v>
      </c>
      <c r="D48" s="64">
        <v>2</v>
      </c>
      <c r="E48" s="64">
        <v>0</v>
      </c>
      <c r="F48" s="64">
        <v>0</v>
      </c>
      <c r="G48" s="64">
        <v>1</v>
      </c>
      <c r="H48" s="64">
        <v>0</v>
      </c>
      <c r="I48" s="64">
        <v>2</v>
      </c>
      <c r="J48" s="64">
        <v>1</v>
      </c>
      <c r="K48" s="60">
        <f t="shared" si="6"/>
        <v>7</v>
      </c>
    </row>
    <row r="49" spans="1:11" ht="15" customHeight="1" x14ac:dyDescent="0.25">
      <c r="A49" s="255" t="s">
        <v>204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</row>
    <row r="50" spans="1:11" ht="25.5" x14ac:dyDescent="0.2">
      <c r="A50" s="51" t="s">
        <v>10</v>
      </c>
      <c r="B50" s="30" t="s">
        <v>9</v>
      </c>
      <c r="C50" s="241"/>
      <c r="D50" s="241"/>
      <c r="E50" s="241"/>
      <c r="F50" s="241"/>
      <c r="G50" s="241"/>
      <c r="H50" s="241"/>
      <c r="I50" s="241"/>
      <c r="J50" s="241"/>
      <c r="K50" s="241"/>
    </row>
    <row r="51" spans="1:11" x14ac:dyDescent="0.2">
      <c r="A51" s="40" t="s">
        <v>5</v>
      </c>
      <c r="B51" s="31" t="s">
        <v>8</v>
      </c>
      <c r="C51" s="41"/>
      <c r="D51" s="41"/>
      <c r="E51" s="41"/>
      <c r="F51" s="41"/>
      <c r="G51" s="41"/>
      <c r="H51" s="41"/>
      <c r="I51" s="62"/>
      <c r="J51" s="62"/>
      <c r="K51" s="60">
        <f>SUM(C51:J51)</f>
        <v>0</v>
      </c>
    </row>
    <row r="52" spans="1:11" x14ac:dyDescent="0.2">
      <c r="A52" s="40" t="s">
        <v>11</v>
      </c>
      <c r="B52" s="34" t="s">
        <v>6</v>
      </c>
      <c r="C52" s="41"/>
      <c r="D52" s="41"/>
      <c r="E52" s="41"/>
      <c r="F52" s="41"/>
      <c r="G52" s="41"/>
      <c r="H52" s="41"/>
      <c r="I52" s="62"/>
      <c r="J52" s="62"/>
      <c r="K52" s="60">
        <f t="shared" ref="K52:K60" si="7">SUM(C52:J52)</f>
        <v>0</v>
      </c>
    </row>
    <row r="53" spans="1:11" ht="25.5" x14ac:dyDescent="0.2">
      <c r="A53" s="40" t="s">
        <v>12</v>
      </c>
      <c r="B53" s="34">
        <v>41.43</v>
      </c>
      <c r="C53" s="41"/>
      <c r="D53" s="41"/>
      <c r="E53" s="41"/>
      <c r="F53" s="41"/>
      <c r="G53" s="41"/>
      <c r="H53" s="41"/>
      <c r="I53" s="62"/>
      <c r="J53" s="62"/>
      <c r="K53" s="60">
        <f t="shared" si="7"/>
        <v>0</v>
      </c>
    </row>
    <row r="54" spans="1:11" ht="25.5" x14ac:dyDescent="0.2">
      <c r="A54" s="40" t="s">
        <v>13</v>
      </c>
      <c r="B54" s="34" t="s">
        <v>7</v>
      </c>
      <c r="C54" s="41">
        <v>444</v>
      </c>
      <c r="D54" s="41">
        <v>232</v>
      </c>
      <c r="E54" s="41">
        <v>0</v>
      </c>
      <c r="F54" s="41">
        <v>0</v>
      </c>
      <c r="G54" s="41">
        <v>0</v>
      </c>
      <c r="H54" s="41">
        <v>0</v>
      </c>
      <c r="I54" s="62">
        <v>0</v>
      </c>
      <c r="J54" s="62">
        <v>0</v>
      </c>
      <c r="K54" s="60">
        <f t="shared" si="7"/>
        <v>676</v>
      </c>
    </row>
    <row r="55" spans="1:11" ht="25.5" x14ac:dyDescent="0.2">
      <c r="A55" s="40" t="s">
        <v>14</v>
      </c>
      <c r="B55" s="34" t="s">
        <v>20</v>
      </c>
      <c r="C55" s="41"/>
      <c r="D55" s="41"/>
      <c r="E55" s="41"/>
      <c r="F55" s="41"/>
      <c r="G55" s="41"/>
      <c r="H55" s="41"/>
      <c r="I55" s="62"/>
      <c r="J55" s="62"/>
      <c r="K55" s="60">
        <f t="shared" si="7"/>
        <v>0</v>
      </c>
    </row>
    <row r="56" spans="1:11" x14ac:dyDescent="0.2">
      <c r="A56" s="40" t="s">
        <v>15</v>
      </c>
      <c r="B56" s="34">
        <v>62.65</v>
      </c>
      <c r="C56" s="41"/>
      <c r="D56" s="41"/>
      <c r="E56" s="41"/>
      <c r="F56" s="41"/>
      <c r="G56" s="41"/>
      <c r="H56" s="41"/>
      <c r="I56" s="62"/>
      <c r="J56" s="62"/>
      <c r="K56" s="60">
        <f t="shared" si="7"/>
        <v>0</v>
      </c>
    </row>
    <row r="57" spans="1:11" ht="25.5" x14ac:dyDescent="0.2">
      <c r="A57" s="40" t="s">
        <v>16</v>
      </c>
      <c r="B57" s="34">
        <v>68</v>
      </c>
      <c r="C57" s="41"/>
      <c r="D57" s="41"/>
      <c r="E57" s="41"/>
      <c r="F57" s="41"/>
      <c r="G57" s="41"/>
      <c r="H57" s="41"/>
      <c r="I57" s="62"/>
      <c r="J57" s="62"/>
      <c r="K57" s="60">
        <f t="shared" si="7"/>
        <v>0</v>
      </c>
    </row>
    <row r="58" spans="1:11" ht="25.5" x14ac:dyDescent="0.2">
      <c r="A58" s="40" t="s">
        <v>17</v>
      </c>
      <c r="B58" s="34">
        <v>74.75</v>
      </c>
      <c r="C58" s="41"/>
      <c r="D58" s="41"/>
      <c r="E58" s="41"/>
      <c r="F58" s="41"/>
      <c r="G58" s="41"/>
      <c r="H58" s="41"/>
      <c r="I58" s="62"/>
      <c r="J58" s="62"/>
      <c r="K58" s="60">
        <f t="shared" si="7"/>
        <v>0</v>
      </c>
    </row>
    <row r="59" spans="1:11" x14ac:dyDescent="0.2">
      <c r="A59" s="40" t="s">
        <v>18</v>
      </c>
      <c r="B59" s="34">
        <v>77</v>
      </c>
      <c r="C59" s="41"/>
      <c r="D59" s="41"/>
      <c r="E59" s="41"/>
      <c r="F59" s="41"/>
      <c r="G59" s="41"/>
      <c r="H59" s="41"/>
      <c r="I59" s="62"/>
      <c r="J59" s="62"/>
      <c r="K59" s="60">
        <f t="shared" si="7"/>
        <v>0</v>
      </c>
    </row>
    <row r="60" spans="1:11" x14ac:dyDescent="0.2">
      <c r="A60" s="40" t="s">
        <v>19</v>
      </c>
      <c r="B60" s="34">
        <v>81.819999999999993</v>
      </c>
      <c r="C60" s="41"/>
      <c r="D60" s="41"/>
      <c r="E60" s="41"/>
      <c r="F60" s="41"/>
      <c r="G60" s="41"/>
      <c r="H60" s="41"/>
      <c r="I60" s="62"/>
      <c r="J60" s="62"/>
      <c r="K60" s="60">
        <f t="shared" si="7"/>
        <v>0</v>
      </c>
    </row>
    <row r="61" spans="1:11" x14ac:dyDescent="0.2">
      <c r="A61" s="52" t="s">
        <v>123</v>
      </c>
      <c r="B61" s="35" t="s">
        <v>124</v>
      </c>
      <c r="C61" s="60">
        <f>SUM(C51:C60)</f>
        <v>444</v>
      </c>
      <c r="D61" s="60">
        <f t="shared" ref="D61:J61" si="8">SUM(D51:D60)</f>
        <v>232</v>
      </c>
      <c r="E61" s="60">
        <f t="shared" si="8"/>
        <v>0</v>
      </c>
      <c r="F61" s="60">
        <f t="shared" si="8"/>
        <v>0</v>
      </c>
      <c r="G61" s="60">
        <f t="shared" si="8"/>
        <v>0</v>
      </c>
      <c r="H61" s="60">
        <f t="shared" si="8"/>
        <v>0</v>
      </c>
      <c r="I61" s="60">
        <f t="shared" si="8"/>
        <v>0</v>
      </c>
      <c r="J61" s="60">
        <f t="shared" si="8"/>
        <v>0</v>
      </c>
      <c r="K61" s="60">
        <f>SUM(K51:K60)</f>
        <v>676</v>
      </c>
    </row>
    <row r="62" spans="1:11" x14ac:dyDescent="0.2">
      <c r="A62" s="66" t="s">
        <v>232</v>
      </c>
      <c r="B62" s="63" t="s">
        <v>124</v>
      </c>
      <c r="C62" s="62">
        <v>399</v>
      </c>
      <c r="D62" s="62">
        <v>222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0">
        <f t="shared" ref="K62:K63" si="9">SUM(C62:J62)</f>
        <v>621</v>
      </c>
    </row>
    <row r="63" spans="1:11" ht="25.5" x14ac:dyDescent="0.2">
      <c r="A63" s="66" t="s">
        <v>233</v>
      </c>
      <c r="B63" s="63" t="s">
        <v>124</v>
      </c>
      <c r="C63" s="64">
        <v>18</v>
      </c>
      <c r="D63" s="64">
        <v>3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0">
        <f t="shared" si="9"/>
        <v>21</v>
      </c>
    </row>
    <row r="64" spans="1:11" ht="15" customHeight="1" x14ac:dyDescent="0.25">
      <c r="A64" s="255" t="s">
        <v>205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</row>
    <row r="65" spans="1:11" ht="25.5" x14ac:dyDescent="0.2">
      <c r="A65" s="51" t="s">
        <v>10</v>
      </c>
      <c r="B65" s="30" t="s">
        <v>9</v>
      </c>
      <c r="C65" s="241"/>
      <c r="D65" s="241"/>
      <c r="E65" s="241"/>
      <c r="F65" s="241"/>
      <c r="G65" s="241"/>
      <c r="H65" s="241"/>
      <c r="I65" s="241"/>
      <c r="J65" s="241"/>
      <c r="K65" s="241"/>
    </row>
    <row r="66" spans="1:11" x14ac:dyDescent="0.2">
      <c r="A66" s="40" t="s">
        <v>5</v>
      </c>
      <c r="B66" s="31" t="s">
        <v>8</v>
      </c>
      <c r="C66" s="41">
        <v>143</v>
      </c>
      <c r="D66" s="41">
        <v>104</v>
      </c>
      <c r="E66" s="41">
        <v>0</v>
      </c>
      <c r="F66" s="41">
        <v>0</v>
      </c>
      <c r="G66" s="41">
        <v>47</v>
      </c>
      <c r="H66" s="41">
        <v>108</v>
      </c>
      <c r="I66" s="62">
        <v>15</v>
      </c>
      <c r="J66" s="62">
        <v>3</v>
      </c>
      <c r="K66" s="60">
        <f>SUM(C66:J66)</f>
        <v>420</v>
      </c>
    </row>
    <row r="67" spans="1:11" x14ac:dyDescent="0.2">
      <c r="A67" s="40" t="s">
        <v>11</v>
      </c>
      <c r="B67" s="34" t="s">
        <v>6</v>
      </c>
      <c r="C67" s="41">
        <v>0</v>
      </c>
      <c r="D67" s="41">
        <v>1</v>
      </c>
      <c r="E67" s="41">
        <v>0</v>
      </c>
      <c r="F67" s="41">
        <v>0</v>
      </c>
      <c r="G67" s="41">
        <v>0</v>
      </c>
      <c r="H67" s="41">
        <v>0</v>
      </c>
      <c r="I67" s="62">
        <v>0</v>
      </c>
      <c r="J67" s="62">
        <v>0</v>
      </c>
      <c r="K67" s="60">
        <f t="shared" ref="K67:K75" si="10">SUM(C67:J67)</f>
        <v>1</v>
      </c>
    </row>
    <row r="68" spans="1:11" ht="25.5" x14ac:dyDescent="0.2">
      <c r="A68" s="40" t="s">
        <v>12</v>
      </c>
      <c r="B68" s="34">
        <v>41.43</v>
      </c>
      <c r="C68" s="41"/>
      <c r="D68" s="41"/>
      <c r="E68" s="41"/>
      <c r="F68" s="41"/>
      <c r="G68" s="41"/>
      <c r="H68" s="41"/>
      <c r="I68" s="62"/>
      <c r="J68" s="62"/>
      <c r="K68" s="60">
        <f t="shared" si="10"/>
        <v>0</v>
      </c>
    </row>
    <row r="69" spans="1:11" ht="25.5" x14ac:dyDescent="0.2">
      <c r="A69" s="40" t="s">
        <v>13</v>
      </c>
      <c r="B69" s="34" t="s">
        <v>7</v>
      </c>
      <c r="C69" s="41"/>
      <c r="D69" s="41"/>
      <c r="E69" s="41"/>
      <c r="F69" s="41"/>
      <c r="G69" s="41"/>
      <c r="H69" s="41"/>
      <c r="I69" s="62"/>
      <c r="J69" s="62"/>
      <c r="K69" s="60">
        <f t="shared" si="10"/>
        <v>0</v>
      </c>
    </row>
    <row r="70" spans="1:11" ht="25.5" x14ac:dyDescent="0.2">
      <c r="A70" s="40" t="s">
        <v>14</v>
      </c>
      <c r="B70" s="34" t="s">
        <v>20</v>
      </c>
      <c r="C70" s="41"/>
      <c r="D70" s="41"/>
      <c r="E70" s="41"/>
      <c r="F70" s="41"/>
      <c r="G70" s="41"/>
      <c r="H70" s="41"/>
      <c r="I70" s="62"/>
      <c r="J70" s="62"/>
      <c r="K70" s="60">
        <f t="shared" si="10"/>
        <v>0</v>
      </c>
    </row>
    <row r="71" spans="1:11" x14ac:dyDescent="0.2">
      <c r="A71" s="40" t="s">
        <v>15</v>
      </c>
      <c r="B71" s="34">
        <v>62.65</v>
      </c>
      <c r="C71" s="41"/>
      <c r="D71" s="41"/>
      <c r="E71" s="41"/>
      <c r="F71" s="41"/>
      <c r="G71" s="41"/>
      <c r="H71" s="41"/>
      <c r="I71" s="62"/>
      <c r="J71" s="62"/>
      <c r="K71" s="60">
        <f t="shared" si="10"/>
        <v>0</v>
      </c>
    </row>
    <row r="72" spans="1:11" ht="25.5" x14ac:dyDescent="0.2">
      <c r="A72" s="40" t="s">
        <v>16</v>
      </c>
      <c r="B72" s="34">
        <v>68</v>
      </c>
      <c r="C72" s="41"/>
      <c r="D72" s="41"/>
      <c r="E72" s="41"/>
      <c r="F72" s="41"/>
      <c r="G72" s="41"/>
      <c r="H72" s="41"/>
      <c r="I72" s="62"/>
      <c r="J72" s="62"/>
      <c r="K72" s="60">
        <f t="shared" si="10"/>
        <v>0</v>
      </c>
    </row>
    <row r="73" spans="1:11" ht="25.5" x14ac:dyDescent="0.2">
      <c r="A73" s="40" t="s">
        <v>17</v>
      </c>
      <c r="B73" s="34">
        <v>74.75</v>
      </c>
      <c r="C73" s="41"/>
      <c r="D73" s="41"/>
      <c r="E73" s="41"/>
      <c r="F73" s="41"/>
      <c r="G73" s="41"/>
      <c r="H73" s="41"/>
      <c r="I73" s="62"/>
      <c r="J73" s="62"/>
      <c r="K73" s="60">
        <f t="shared" si="10"/>
        <v>0</v>
      </c>
    </row>
    <row r="74" spans="1:11" x14ac:dyDescent="0.2">
      <c r="A74" s="40" t="s">
        <v>18</v>
      </c>
      <c r="B74" s="34">
        <v>77</v>
      </c>
      <c r="C74" s="41"/>
      <c r="D74" s="41"/>
      <c r="E74" s="41"/>
      <c r="F74" s="41"/>
      <c r="G74" s="41"/>
      <c r="H74" s="41"/>
      <c r="I74" s="62"/>
      <c r="J74" s="62"/>
      <c r="K74" s="60">
        <f t="shared" si="10"/>
        <v>0</v>
      </c>
    </row>
    <row r="75" spans="1:11" x14ac:dyDescent="0.2">
      <c r="A75" s="40" t="s">
        <v>19</v>
      </c>
      <c r="B75" s="34">
        <v>81.819999999999993</v>
      </c>
      <c r="C75" s="41"/>
      <c r="D75" s="41"/>
      <c r="E75" s="41"/>
      <c r="F75" s="41"/>
      <c r="G75" s="41"/>
      <c r="H75" s="41"/>
      <c r="I75" s="62"/>
      <c r="J75" s="62"/>
      <c r="K75" s="60">
        <f t="shared" si="10"/>
        <v>0</v>
      </c>
    </row>
    <row r="76" spans="1:11" x14ac:dyDescent="0.2">
      <c r="A76" s="52" t="s">
        <v>123</v>
      </c>
      <c r="B76" s="35" t="s">
        <v>124</v>
      </c>
      <c r="C76" s="60">
        <f>SUM(C66:C75)</f>
        <v>143</v>
      </c>
      <c r="D76" s="60">
        <f t="shared" ref="D76:J76" si="11">SUM(D66:D75)</f>
        <v>105</v>
      </c>
      <c r="E76" s="60">
        <f t="shared" si="11"/>
        <v>0</v>
      </c>
      <c r="F76" s="60">
        <f t="shared" si="11"/>
        <v>0</v>
      </c>
      <c r="G76" s="60">
        <f t="shared" si="11"/>
        <v>47</v>
      </c>
      <c r="H76" s="60">
        <f t="shared" si="11"/>
        <v>108</v>
      </c>
      <c r="I76" s="60">
        <f t="shared" si="11"/>
        <v>15</v>
      </c>
      <c r="J76" s="60">
        <f t="shared" si="11"/>
        <v>3</v>
      </c>
      <c r="K76" s="60">
        <f>SUM(K66:K75)</f>
        <v>421</v>
      </c>
    </row>
    <row r="77" spans="1:11" x14ac:dyDescent="0.2">
      <c r="A77" s="66" t="s">
        <v>234</v>
      </c>
      <c r="B77" s="63" t="s">
        <v>124</v>
      </c>
      <c r="C77" s="62">
        <v>85</v>
      </c>
      <c r="D77" s="62">
        <v>70</v>
      </c>
      <c r="E77" s="62">
        <v>0</v>
      </c>
      <c r="F77" s="62">
        <v>0</v>
      </c>
      <c r="G77" s="62">
        <v>32</v>
      </c>
      <c r="H77" s="62">
        <v>70</v>
      </c>
      <c r="I77" s="62">
        <v>6</v>
      </c>
      <c r="J77" s="62">
        <v>1</v>
      </c>
      <c r="K77" s="60">
        <f t="shared" ref="K77:K78" si="12">SUM(C77:J77)</f>
        <v>264</v>
      </c>
    </row>
    <row r="78" spans="1:11" ht="25.5" x14ac:dyDescent="0.2">
      <c r="A78" s="66" t="s">
        <v>235</v>
      </c>
      <c r="B78" s="63" t="s">
        <v>124</v>
      </c>
      <c r="C78" s="64">
        <v>1</v>
      </c>
      <c r="D78" s="64">
        <v>3</v>
      </c>
      <c r="E78" s="64">
        <v>0</v>
      </c>
      <c r="F78" s="64">
        <v>0</v>
      </c>
      <c r="G78" s="64">
        <v>0</v>
      </c>
      <c r="H78" s="64">
        <v>1</v>
      </c>
      <c r="I78" s="64">
        <v>0</v>
      </c>
      <c r="J78" s="64">
        <v>0</v>
      </c>
      <c r="K78" s="60">
        <f t="shared" si="12"/>
        <v>5</v>
      </c>
    </row>
    <row r="79" spans="1:11" ht="15" customHeight="1" x14ac:dyDescent="0.25">
      <c r="A79" s="255" t="s">
        <v>206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</row>
    <row r="80" spans="1:11" ht="25.5" x14ac:dyDescent="0.2">
      <c r="A80" s="51" t="s">
        <v>10</v>
      </c>
      <c r="B80" s="30" t="s">
        <v>9</v>
      </c>
      <c r="C80" s="241"/>
      <c r="D80" s="241"/>
      <c r="E80" s="241"/>
      <c r="F80" s="241"/>
      <c r="G80" s="241"/>
      <c r="H80" s="241"/>
      <c r="I80" s="241"/>
      <c r="J80" s="241"/>
      <c r="K80" s="241"/>
    </row>
    <row r="81" spans="1:11" x14ac:dyDescent="0.2">
      <c r="A81" s="40" t="s">
        <v>5</v>
      </c>
      <c r="B81" s="31" t="s">
        <v>8</v>
      </c>
      <c r="C81" s="41"/>
      <c r="D81" s="41"/>
      <c r="E81" s="41"/>
      <c r="F81" s="41"/>
      <c r="G81" s="41"/>
      <c r="H81" s="41"/>
      <c r="I81" s="62"/>
      <c r="J81" s="62"/>
      <c r="K81" s="60">
        <f>SUM(C81:J81)</f>
        <v>0</v>
      </c>
    </row>
    <row r="82" spans="1:11" x14ac:dyDescent="0.2">
      <c r="A82" s="40" t="s">
        <v>11</v>
      </c>
      <c r="B82" s="34" t="s">
        <v>6</v>
      </c>
      <c r="C82" s="41"/>
      <c r="D82" s="41"/>
      <c r="E82" s="41"/>
      <c r="F82" s="41"/>
      <c r="G82" s="41"/>
      <c r="H82" s="41"/>
      <c r="I82" s="62"/>
      <c r="J82" s="62"/>
      <c r="K82" s="60">
        <f t="shared" ref="K82:K90" si="13">SUM(C82:J82)</f>
        <v>0</v>
      </c>
    </row>
    <row r="83" spans="1:11" ht="25.5" x14ac:dyDescent="0.2">
      <c r="A83" s="40" t="s">
        <v>12</v>
      </c>
      <c r="B83" s="34">
        <v>41.43</v>
      </c>
      <c r="C83" s="41"/>
      <c r="D83" s="41"/>
      <c r="E83" s="41"/>
      <c r="F83" s="41"/>
      <c r="G83" s="41"/>
      <c r="H83" s="41"/>
      <c r="I83" s="62"/>
      <c r="J83" s="62"/>
      <c r="K83" s="60">
        <f t="shared" si="13"/>
        <v>0</v>
      </c>
    </row>
    <row r="84" spans="1:11" ht="25.5" x14ac:dyDescent="0.2">
      <c r="A84" s="40" t="s">
        <v>13</v>
      </c>
      <c r="B84" s="34" t="s">
        <v>7</v>
      </c>
      <c r="C84" s="41"/>
      <c r="D84" s="41"/>
      <c r="E84" s="41"/>
      <c r="F84" s="41"/>
      <c r="G84" s="41"/>
      <c r="H84" s="41"/>
      <c r="I84" s="62"/>
      <c r="J84" s="62"/>
      <c r="K84" s="60">
        <f t="shared" si="13"/>
        <v>0</v>
      </c>
    </row>
    <row r="85" spans="1:11" ht="25.5" x14ac:dyDescent="0.2">
      <c r="A85" s="40" t="s">
        <v>14</v>
      </c>
      <c r="B85" s="34" t="s">
        <v>20</v>
      </c>
      <c r="C85" s="41">
        <v>367</v>
      </c>
      <c r="D85" s="41">
        <v>198</v>
      </c>
      <c r="E85" s="41">
        <v>0</v>
      </c>
      <c r="F85" s="41">
        <v>0</v>
      </c>
      <c r="G85" s="41">
        <v>178</v>
      </c>
      <c r="H85" s="41">
        <v>68</v>
      </c>
      <c r="I85" s="62">
        <v>27</v>
      </c>
      <c r="J85" s="62">
        <v>23</v>
      </c>
      <c r="K85" s="60">
        <f t="shared" si="13"/>
        <v>861</v>
      </c>
    </row>
    <row r="86" spans="1:11" x14ac:dyDescent="0.2">
      <c r="A86" s="40" t="s">
        <v>15</v>
      </c>
      <c r="B86" s="34">
        <v>62.65</v>
      </c>
      <c r="C86" s="41"/>
      <c r="D86" s="41"/>
      <c r="E86" s="41"/>
      <c r="F86" s="41"/>
      <c r="G86" s="41"/>
      <c r="H86" s="41"/>
      <c r="I86" s="62"/>
      <c r="J86" s="62"/>
      <c r="K86" s="60">
        <f t="shared" si="13"/>
        <v>0</v>
      </c>
    </row>
    <row r="87" spans="1:11" ht="25.5" x14ac:dyDescent="0.2">
      <c r="A87" s="40" t="s">
        <v>16</v>
      </c>
      <c r="B87" s="34">
        <v>68</v>
      </c>
      <c r="C87" s="41"/>
      <c r="D87" s="41"/>
      <c r="E87" s="41"/>
      <c r="F87" s="41"/>
      <c r="G87" s="41"/>
      <c r="H87" s="41"/>
      <c r="I87" s="62"/>
      <c r="J87" s="62"/>
      <c r="K87" s="60">
        <f t="shared" si="13"/>
        <v>0</v>
      </c>
    </row>
    <row r="88" spans="1:11" ht="25.5" x14ac:dyDescent="0.2">
      <c r="A88" s="40" t="s">
        <v>17</v>
      </c>
      <c r="B88" s="34">
        <v>74.75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4</v>
      </c>
      <c r="I88" s="62">
        <v>0</v>
      </c>
      <c r="J88" s="62">
        <v>0</v>
      </c>
      <c r="K88" s="60">
        <f t="shared" si="13"/>
        <v>4</v>
      </c>
    </row>
    <row r="89" spans="1:11" x14ac:dyDescent="0.2">
      <c r="A89" s="40" t="s">
        <v>18</v>
      </c>
      <c r="B89" s="34">
        <v>77</v>
      </c>
      <c r="C89" s="41"/>
      <c r="D89" s="41"/>
      <c r="E89" s="41"/>
      <c r="F89" s="41"/>
      <c r="G89" s="41"/>
      <c r="H89" s="41"/>
      <c r="I89" s="62"/>
      <c r="J89" s="62"/>
      <c r="K89" s="60">
        <f t="shared" si="13"/>
        <v>0</v>
      </c>
    </row>
    <row r="90" spans="1:11" x14ac:dyDescent="0.2">
      <c r="A90" s="40" t="s">
        <v>19</v>
      </c>
      <c r="B90" s="34">
        <v>81.819999999999993</v>
      </c>
      <c r="C90" s="41"/>
      <c r="D90" s="41"/>
      <c r="E90" s="41"/>
      <c r="F90" s="41"/>
      <c r="G90" s="41"/>
      <c r="H90" s="41"/>
      <c r="I90" s="62"/>
      <c r="J90" s="62"/>
      <c r="K90" s="60">
        <f t="shared" si="13"/>
        <v>0</v>
      </c>
    </row>
    <row r="91" spans="1:11" x14ac:dyDescent="0.2">
      <c r="A91" s="52" t="s">
        <v>123</v>
      </c>
      <c r="B91" s="35" t="s">
        <v>124</v>
      </c>
      <c r="C91" s="60">
        <f>SUM(C81:C90)</f>
        <v>367</v>
      </c>
      <c r="D91" s="60">
        <f t="shared" ref="D91:J91" si="14">SUM(D81:D90)</f>
        <v>198</v>
      </c>
      <c r="E91" s="60">
        <f t="shared" si="14"/>
        <v>0</v>
      </c>
      <c r="F91" s="60">
        <f t="shared" si="14"/>
        <v>0</v>
      </c>
      <c r="G91" s="60">
        <f t="shared" si="14"/>
        <v>178</v>
      </c>
      <c r="H91" s="60">
        <f t="shared" si="14"/>
        <v>72</v>
      </c>
      <c r="I91" s="60">
        <f t="shared" si="14"/>
        <v>27</v>
      </c>
      <c r="J91" s="60">
        <f t="shared" si="14"/>
        <v>23</v>
      </c>
      <c r="K91" s="60">
        <f>SUM(K81:K90)</f>
        <v>865</v>
      </c>
    </row>
    <row r="92" spans="1:11" x14ac:dyDescent="0.2">
      <c r="A92" s="66" t="s">
        <v>236</v>
      </c>
      <c r="B92" s="63" t="s">
        <v>124</v>
      </c>
      <c r="C92" s="62">
        <v>223</v>
      </c>
      <c r="D92" s="62">
        <v>121</v>
      </c>
      <c r="E92" s="62">
        <v>0</v>
      </c>
      <c r="F92" s="62">
        <v>0</v>
      </c>
      <c r="G92" s="62">
        <v>112</v>
      </c>
      <c r="H92" s="62">
        <v>57</v>
      </c>
      <c r="I92" s="62">
        <v>12</v>
      </c>
      <c r="J92" s="62">
        <v>6</v>
      </c>
      <c r="K92" s="60">
        <f t="shared" ref="K92:K93" si="15">SUM(C92:J92)</f>
        <v>531</v>
      </c>
    </row>
    <row r="93" spans="1:11" ht="25.5" x14ac:dyDescent="0.2">
      <c r="A93" s="66" t="s">
        <v>237</v>
      </c>
      <c r="B93" s="63" t="s">
        <v>124</v>
      </c>
      <c r="C93" s="64">
        <v>20</v>
      </c>
      <c r="D93" s="64">
        <v>1</v>
      </c>
      <c r="E93" s="64">
        <v>0</v>
      </c>
      <c r="F93" s="64">
        <v>0</v>
      </c>
      <c r="G93" s="64">
        <v>3</v>
      </c>
      <c r="H93" s="64">
        <v>1</v>
      </c>
      <c r="I93" s="64">
        <v>1</v>
      </c>
      <c r="J93" s="64">
        <v>1</v>
      </c>
      <c r="K93" s="60">
        <f t="shared" si="15"/>
        <v>27</v>
      </c>
    </row>
    <row r="94" spans="1:11" ht="15" customHeight="1" x14ac:dyDescent="0.25">
      <c r="A94" s="255" t="s">
        <v>207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</row>
    <row r="95" spans="1:11" ht="25.5" x14ac:dyDescent="0.2">
      <c r="A95" s="51" t="s">
        <v>10</v>
      </c>
      <c r="B95" s="30" t="s">
        <v>9</v>
      </c>
      <c r="C95" s="241"/>
      <c r="D95" s="241"/>
      <c r="E95" s="241"/>
      <c r="F95" s="241"/>
      <c r="G95" s="241"/>
      <c r="H95" s="241"/>
      <c r="I95" s="241"/>
      <c r="J95" s="241"/>
      <c r="K95" s="241"/>
    </row>
    <row r="96" spans="1:11" x14ac:dyDescent="0.2">
      <c r="A96" s="40" t="s">
        <v>5</v>
      </c>
      <c r="B96" s="31" t="s">
        <v>8</v>
      </c>
      <c r="C96" s="41"/>
      <c r="D96" s="41"/>
      <c r="E96" s="41"/>
      <c r="F96" s="41"/>
      <c r="G96" s="41"/>
      <c r="H96" s="41"/>
      <c r="I96" s="62"/>
      <c r="J96" s="62"/>
      <c r="K96" s="60">
        <f>SUM(C96:J96)</f>
        <v>0</v>
      </c>
    </row>
    <row r="97" spans="1:11" x14ac:dyDescent="0.2">
      <c r="A97" s="40" t="s">
        <v>11</v>
      </c>
      <c r="B97" s="34" t="s">
        <v>6</v>
      </c>
      <c r="C97" s="41"/>
      <c r="D97" s="41"/>
      <c r="E97" s="41"/>
      <c r="F97" s="41"/>
      <c r="G97" s="41"/>
      <c r="H97" s="41"/>
      <c r="I97" s="62"/>
      <c r="J97" s="62"/>
      <c r="K97" s="60">
        <f t="shared" ref="K97:K105" si="16">SUM(C97:J97)</f>
        <v>0</v>
      </c>
    </row>
    <row r="98" spans="1:11" ht="25.5" x14ac:dyDescent="0.2">
      <c r="A98" s="40" t="s">
        <v>12</v>
      </c>
      <c r="B98" s="34">
        <v>41.43</v>
      </c>
      <c r="C98" s="41"/>
      <c r="D98" s="41"/>
      <c r="E98" s="41"/>
      <c r="F98" s="41"/>
      <c r="G98" s="41"/>
      <c r="H98" s="41"/>
      <c r="I98" s="62"/>
      <c r="J98" s="62"/>
      <c r="K98" s="60">
        <f t="shared" si="16"/>
        <v>0</v>
      </c>
    </row>
    <row r="99" spans="1:11" ht="25.5" x14ac:dyDescent="0.2">
      <c r="A99" s="40" t="s">
        <v>13</v>
      </c>
      <c r="B99" s="34" t="s">
        <v>7</v>
      </c>
      <c r="C99" s="41"/>
      <c r="D99" s="41"/>
      <c r="E99" s="41"/>
      <c r="F99" s="41"/>
      <c r="G99" s="41"/>
      <c r="H99" s="41"/>
      <c r="I99" s="62"/>
      <c r="J99" s="62"/>
      <c r="K99" s="60">
        <f t="shared" si="16"/>
        <v>0</v>
      </c>
    </row>
    <row r="100" spans="1:11" ht="25.5" x14ac:dyDescent="0.2">
      <c r="A100" s="40" t="s">
        <v>14</v>
      </c>
      <c r="B100" s="34" t="s">
        <v>20</v>
      </c>
      <c r="C100" s="41">
        <v>286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62">
        <v>0</v>
      </c>
      <c r="J100" s="62">
        <v>0</v>
      </c>
      <c r="K100" s="60">
        <f t="shared" si="16"/>
        <v>286</v>
      </c>
    </row>
    <row r="101" spans="1:11" x14ac:dyDescent="0.2">
      <c r="A101" s="40" t="s">
        <v>15</v>
      </c>
      <c r="B101" s="34">
        <v>62.65</v>
      </c>
      <c r="C101" s="41"/>
      <c r="D101" s="41"/>
      <c r="E101" s="41"/>
      <c r="F101" s="41"/>
      <c r="G101" s="41"/>
      <c r="H101" s="41"/>
      <c r="I101" s="62"/>
      <c r="J101" s="62"/>
      <c r="K101" s="60">
        <f t="shared" si="16"/>
        <v>0</v>
      </c>
    </row>
    <row r="102" spans="1:11" ht="25.5" x14ac:dyDescent="0.2">
      <c r="A102" s="40" t="s">
        <v>16</v>
      </c>
      <c r="B102" s="34">
        <v>68</v>
      </c>
      <c r="C102" s="41"/>
      <c r="D102" s="41"/>
      <c r="E102" s="41"/>
      <c r="F102" s="41"/>
      <c r="G102" s="41"/>
      <c r="H102" s="41"/>
      <c r="I102" s="62"/>
      <c r="J102" s="62"/>
      <c r="K102" s="60">
        <f t="shared" si="16"/>
        <v>0</v>
      </c>
    </row>
    <row r="103" spans="1:11" ht="25.5" x14ac:dyDescent="0.2">
      <c r="A103" s="40" t="s">
        <v>17</v>
      </c>
      <c r="B103" s="34">
        <v>74.75</v>
      </c>
      <c r="C103" s="41">
        <v>959</v>
      </c>
      <c r="D103" s="41">
        <v>579</v>
      </c>
      <c r="E103" s="41">
        <v>170</v>
      </c>
      <c r="F103" s="41">
        <v>294</v>
      </c>
      <c r="G103" s="41">
        <v>319</v>
      </c>
      <c r="H103" s="41">
        <v>194</v>
      </c>
      <c r="I103" s="62">
        <v>62</v>
      </c>
      <c r="J103" s="62">
        <v>10</v>
      </c>
      <c r="K103" s="60">
        <f t="shared" si="16"/>
        <v>2587</v>
      </c>
    </row>
    <row r="104" spans="1:11" x14ac:dyDescent="0.2">
      <c r="A104" s="40" t="s">
        <v>18</v>
      </c>
      <c r="B104" s="34">
        <v>77</v>
      </c>
      <c r="C104" s="41"/>
      <c r="D104" s="41"/>
      <c r="E104" s="41"/>
      <c r="F104" s="41"/>
      <c r="G104" s="41"/>
      <c r="H104" s="41"/>
      <c r="I104" s="62"/>
      <c r="J104" s="62"/>
      <c r="K104" s="60">
        <f t="shared" si="16"/>
        <v>0</v>
      </c>
    </row>
    <row r="105" spans="1:11" x14ac:dyDescent="0.2">
      <c r="A105" s="40" t="s">
        <v>19</v>
      </c>
      <c r="B105" s="34">
        <v>81.819999999999993</v>
      </c>
      <c r="C105" s="41"/>
      <c r="D105" s="41"/>
      <c r="E105" s="41"/>
      <c r="F105" s="41"/>
      <c r="G105" s="41"/>
      <c r="H105" s="41"/>
      <c r="I105" s="62"/>
      <c r="J105" s="62"/>
      <c r="K105" s="60">
        <f t="shared" si="16"/>
        <v>0</v>
      </c>
    </row>
    <row r="106" spans="1:11" x14ac:dyDescent="0.2">
      <c r="A106" s="52" t="s">
        <v>123</v>
      </c>
      <c r="B106" s="35" t="s">
        <v>124</v>
      </c>
      <c r="C106" s="60">
        <f>SUM(C96:C105)</f>
        <v>1245</v>
      </c>
      <c r="D106" s="60">
        <f t="shared" ref="D106:J106" si="17">SUM(D96:D105)</f>
        <v>579</v>
      </c>
      <c r="E106" s="60">
        <f t="shared" si="17"/>
        <v>170</v>
      </c>
      <c r="F106" s="60">
        <f t="shared" si="17"/>
        <v>294</v>
      </c>
      <c r="G106" s="60">
        <f t="shared" si="17"/>
        <v>319</v>
      </c>
      <c r="H106" s="60">
        <f t="shared" si="17"/>
        <v>194</v>
      </c>
      <c r="I106" s="60">
        <f t="shared" si="17"/>
        <v>62</v>
      </c>
      <c r="J106" s="60">
        <f t="shared" si="17"/>
        <v>10</v>
      </c>
      <c r="K106" s="60">
        <f>SUM(K96:K105)</f>
        <v>2873</v>
      </c>
    </row>
    <row r="107" spans="1:11" x14ac:dyDescent="0.2">
      <c r="A107" s="66" t="s">
        <v>238</v>
      </c>
      <c r="B107" s="63" t="s">
        <v>124</v>
      </c>
      <c r="C107" s="62">
        <v>915</v>
      </c>
      <c r="D107" s="62">
        <v>460</v>
      </c>
      <c r="E107" s="62">
        <v>161</v>
      </c>
      <c r="F107" s="62">
        <v>272</v>
      </c>
      <c r="G107" s="62">
        <v>226</v>
      </c>
      <c r="H107" s="62">
        <v>139</v>
      </c>
      <c r="I107" s="62">
        <v>34</v>
      </c>
      <c r="J107" s="62">
        <v>4</v>
      </c>
      <c r="K107" s="60">
        <f t="shared" ref="K107:K108" si="18">SUM(C107:J107)</f>
        <v>2211</v>
      </c>
    </row>
    <row r="108" spans="1:11" ht="25.5" x14ac:dyDescent="0.2">
      <c r="A108" s="66" t="s">
        <v>239</v>
      </c>
      <c r="B108" s="63" t="s">
        <v>124</v>
      </c>
      <c r="C108" s="64">
        <v>29</v>
      </c>
      <c r="D108" s="64">
        <v>5</v>
      </c>
      <c r="E108" s="64">
        <v>1</v>
      </c>
      <c r="F108" s="64">
        <v>1</v>
      </c>
      <c r="G108" s="64">
        <v>3</v>
      </c>
      <c r="H108" s="64">
        <v>1</v>
      </c>
      <c r="I108" s="64">
        <v>1</v>
      </c>
      <c r="J108" s="64">
        <v>0</v>
      </c>
      <c r="K108" s="60">
        <f t="shared" si="18"/>
        <v>41</v>
      </c>
    </row>
    <row r="109" spans="1:11" ht="15" customHeight="1" x14ac:dyDescent="0.25">
      <c r="A109" s="255" t="s">
        <v>208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</row>
    <row r="110" spans="1:11" ht="25.5" x14ac:dyDescent="0.2">
      <c r="A110" s="51" t="s">
        <v>10</v>
      </c>
      <c r="B110" s="30" t="s">
        <v>9</v>
      </c>
      <c r="C110" s="241"/>
      <c r="D110" s="241"/>
      <c r="E110" s="241"/>
      <c r="F110" s="241"/>
      <c r="G110" s="241"/>
      <c r="H110" s="241"/>
      <c r="I110" s="241"/>
      <c r="J110" s="241"/>
      <c r="K110" s="241"/>
    </row>
    <row r="111" spans="1:11" x14ac:dyDescent="0.2">
      <c r="A111" s="40" t="s">
        <v>5</v>
      </c>
      <c r="B111" s="31" t="s">
        <v>8</v>
      </c>
      <c r="C111" s="41">
        <v>479</v>
      </c>
      <c r="D111" s="41">
        <v>116</v>
      </c>
      <c r="E111" s="41">
        <v>0</v>
      </c>
      <c r="F111" s="41">
        <v>0</v>
      </c>
      <c r="G111" s="41">
        <v>121</v>
      </c>
      <c r="H111" s="41">
        <v>5</v>
      </c>
      <c r="I111" s="62">
        <v>7</v>
      </c>
      <c r="J111" s="62">
        <v>6</v>
      </c>
      <c r="K111" s="60">
        <f>SUM(C111:J111)</f>
        <v>734</v>
      </c>
    </row>
    <row r="112" spans="1:11" x14ac:dyDescent="0.2">
      <c r="A112" s="40" t="s">
        <v>11</v>
      </c>
      <c r="B112" s="34" t="s">
        <v>6</v>
      </c>
      <c r="C112" s="41">
        <v>0</v>
      </c>
      <c r="D112" s="41">
        <v>0</v>
      </c>
      <c r="E112" s="41">
        <v>0</v>
      </c>
      <c r="F112" s="41">
        <v>0</v>
      </c>
      <c r="G112" s="41">
        <v>8</v>
      </c>
      <c r="H112" s="41">
        <v>0</v>
      </c>
      <c r="I112" s="62">
        <v>10</v>
      </c>
      <c r="J112" s="62">
        <v>1</v>
      </c>
      <c r="K112" s="60">
        <f t="shared" ref="K112:K120" si="19">SUM(C112:J112)</f>
        <v>19</v>
      </c>
    </row>
    <row r="113" spans="1:11" ht="25.5" x14ac:dyDescent="0.2">
      <c r="A113" s="40" t="s">
        <v>12</v>
      </c>
      <c r="B113" s="34">
        <v>41.43</v>
      </c>
      <c r="C113" s="41"/>
      <c r="D113" s="41"/>
      <c r="E113" s="41"/>
      <c r="F113" s="41"/>
      <c r="G113" s="41"/>
      <c r="H113" s="41"/>
      <c r="I113" s="62"/>
      <c r="J113" s="62"/>
      <c r="K113" s="60">
        <f t="shared" si="19"/>
        <v>0</v>
      </c>
    </row>
    <row r="114" spans="1:11" ht="25.5" x14ac:dyDescent="0.2">
      <c r="A114" s="40" t="s">
        <v>13</v>
      </c>
      <c r="B114" s="34" t="s">
        <v>7</v>
      </c>
      <c r="C114" s="41"/>
      <c r="D114" s="41"/>
      <c r="E114" s="41"/>
      <c r="F114" s="41"/>
      <c r="G114" s="41"/>
      <c r="H114" s="41"/>
      <c r="I114" s="62"/>
      <c r="J114" s="62"/>
      <c r="K114" s="60">
        <f t="shared" si="19"/>
        <v>0</v>
      </c>
    </row>
    <row r="115" spans="1:11" ht="25.5" x14ac:dyDescent="0.2">
      <c r="A115" s="40" t="s">
        <v>14</v>
      </c>
      <c r="B115" s="34" t="s">
        <v>20</v>
      </c>
      <c r="C115" s="41"/>
      <c r="D115" s="41"/>
      <c r="E115" s="41"/>
      <c r="F115" s="41"/>
      <c r="G115" s="41"/>
      <c r="H115" s="41"/>
      <c r="I115" s="62"/>
      <c r="J115" s="62"/>
      <c r="K115" s="60">
        <f t="shared" si="19"/>
        <v>0</v>
      </c>
    </row>
    <row r="116" spans="1:11" x14ac:dyDescent="0.2">
      <c r="A116" s="40" t="s">
        <v>15</v>
      </c>
      <c r="B116" s="34">
        <v>62.65</v>
      </c>
      <c r="C116" s="41"/>
      <c r="D116" s="41"/>
      <c r="E116" s="41"/>
      <c r="F116" s="41"/>
      <c r="G116" s="41"/>
      <c r="H116" s="41"/>
      <c r="I116" s="62"/>
      <c r="J116" s="62"/>
      <c r="K116" s="60">
        <f t="shared" si="19"/>
        <v>0</v>
      </c>
    </row>
    <row r="117" spans="1:11" ht="25.5" x14ac:dyDescent="0.2">
      <c r="A117" s="40" t="s">
        <v>16</v>
      </c>
      <c r="B117" s="34">
        <v>68</v>
      </c>
      <c r="C117" s="41"/>
      <c r="D117" s="41"/>
      <c r="E117" s="41"/>
      <c r="F117" s="41"/>
      <c r="G117" s="41"/>
      <c r="H117" s="41"/>
      <c r="I117" s="62"/>
      <c r="J117" s="62"/>
      <c r="K117" s="60">
        <f t="shared" si="19"/>
        <v>0</v>
      </c>
    </row>
    <row r="118" spans="1:11" ht="25.5" x14ac:dyDescent="0.2">
      <c r="A118" s="40" t="s">
        <v>17</v>
      </c>
      <c r="B118" s="34">
        <v>74.75</v>
      </c>
      <c r="C118" s="41"/>
      <c r="D118" s="41"/>
      <c r="E118" s="41"/>
      <c r="F118" s="41"/>
      <c r="G118" s="41"/>
      <c r="H118" s="41"/>
      <c r="I118" s="62"/>
      <c r="J118" s="62"/>
      <c r="K118" s="60">
        <f t="shared" si="19"/>
        <v>0</v>
      </c>
    </row>
    <row r="119" spans="1:11" x14ac:dyDescent="0.2">
      <c r="A119" s="40" t="s">
        <v>18</v>
      </c>
      <c r="B119" s="34">
        <v>77</v>
      </c>
      <c r="C119" s="41"/>
      <c r="D119" s="41"/>
      <c r="E119" s="41"/>
      <c r="F119" s="41"/>
      <c r="G119" s="41"/>
      <c r="H119" s="41"/>
      <c r="I119" s="62"/>
      <c r="J119" s="62"/>
      <c r="K119" s="60">
        <f t="shared" si="19"/>
        <v>0</v>
      </c>
    </row>
    <row r="120" spans="1:11" x14ac:dyDescent="0.2">
      <c r="A120" s="40" t="s">
        <v>19</v>
      </c>
      <c r="B120" s="34">
        <v>81.819999999999993</v>
      </c>
      <c r="C120" s="41"/>
      <c r="D120" s="41"/>
      <c r="E120" s="41"/>
      <c r="F120" s="41"/>
      <c r="G120" s="41"/>
      <c r="H120" s="41"/>
      <c r="I120" s="62"/>
      <c r="J120" s="62"/>
      <c r="K120" s="60">
        <f t="shared" si="19"/>
        <v>0</v>
      </c>
    </row>
    <row r="121" spans="1:11" x14ac:dyDescent="0.2">
      <c r="A121" s="52" t="s">
        <v>123</v>
      </c>
      <c r="B121" s="35" t="s">
        <v>124</v>
      </c>
      <c r="C121" s="60">
        <f>SUM(C111:C120)</f>
        <v>479</v>
      </c>
      <c r="D121" s="60">
        <f t="shared" ref="D121:J121" si="20">SUM(D111:D120)</f>
        <v>116</v>
      </c>
      <c r="E121" s="60">
        <f t="shared" si="20"/>
        <v>0</v>
      </c>
      <c r="F121" s="60">
        <f t="shared" si="20"/>
        <v>0</v>
      </c>
      <c r="G121" s="60">
        <f t="shared" si="20"/>
        <v>129</v>
      </c>
      <c r="H121" s="60">
        <f t="shared" si="20"/>
        <v>5</v>
      </c>
      <c r="I121" s="60">
        <f t="shared" si="20"/>
        <v>17</v>
      </c>
      <c r="J121" s="60">
        <f t="shared" si="20"/>
        <v>7</v>
      </c>
      <c r="K121" s="60">
        <f>SUM(K111:K120)</f>
        <v>753</v>
      </c>
    </row>
    <row r="122" spans="1:11" x14ac:dyDescent="0.2">
      <c r="A122" s="66" t="s">
        <v>240</v>
      </c>
      <c r="B122" s="63" t="s">
        <v>124</v>
      </c>
      <c r="C122" s="62">
        <v>197</v>
      </c>
      <c r="D122" s="62">
        <v>51</v>
      </c>
      <c r="E122" s="62">
        <v>0</v>
      </c>
      <c r="F122" s="62">
        <v>0</v>
      </c>
      <c r="G122" s="62">
        <v>66</v>
      </c>
      <c r="H122" s="62">
        <v>3</v>
      </c>
      <c r="I122" s="62">
        <v>10</v>
      </c>
      <c r="J122" s="62">
        <v>1</v>
      </c>
      <c r="K122" s="60">
        <f t="shared" ref="K122:K123" si="21">SUM(C122:J122)</f>
        <v>328</v>
      </c>
    </row>
    <row r="123" spans="1:11" ht="25.5" x14ac:dyDescent="0.2">
      <c r="A123" s="66" t="s">
        <v>241</v>
      </c>
      <c r="B123" s="63" t="s">
        <v>124</v>
      </c>
      <c r="C123" s="64">
        <v>17</v>
      </c>
      <c r="D123" s="64">
        <v>4</v>
      </c>
      <c r="E123" s="64">
        <v>0</v>
      </c>
      <c r="F123" s="64">
        <v>0</v>
      </c>
      <c r="G123" s="64">
        <v>3</v>
      </c>
      <c r="H123" s="64">
        <v>0</v>
      </c>
      <c r="I123" s="64">
        <v>0</v>
      </c>
      <c r="J123" s="64">
        <v>0</v>
      </c>
      <c r="K123" s="60">
        <f t="shared" si="21"/>
        <v>24</v>
      </c>
    </row>
    <row r="124" spans="1:11" x14ac:dyDescent="0.2">
      <c r="A124" s="53" t="s">
        <v>348</v>
      </c>
      <c r="B124" s="84" t="s">
        <v>124</v>
      </c>
      <c r="C124" s="83">
        <f>C16+C31+C46+C61+C76+C91+C106+C121</f>
        <v>3802</v>
      </c>
      <c r="D124" s="83">
        <f t="shared" ref="D124:K124" si="22">D16+D31+D46+D61+D76+D91+D106+D121</f>
        <v>1948</v>
      </c>
      <c r="E124" s="83">
        <f t="shared" si="22"/>
        <v>170</v>
      </c>
      <c r="F124" s="83">
        <f t="shared" si="22"/>
        <v>294</v>
      </c>
      <c r="G124" s="83">
        <f t="shared" si="22"/>
        <v>1164</v>
      </c>
      <c r="H124" s="83">
        <f t="shared" si="22"/>
        <v>426</v>
      </c>
      <c r="I124" s="83">
        <f t="shared" si="22"/>
        <v>151</v>
      </c>
      <c r="J124" s="83">
        <f t="shared" si="22"/>
        <v>87</v>
      </c>
      <c r="K124" s="83">
        <f t="shared" si="22"/>
        <v>8042</v>
      </c>
    </row>
    <row r="125" spans="1:11" x14ac:dyDescent="0.2">
      <c r="A125" s="66" t="s">
        <v>95</v>
      </c>
      <c r="B125" s="65" t="s">
        <v>124</v>
      </c>
      <c r="C125" s="62">
        <v>2495</v>
      </c>
      <c r="D125" s="62">
        <v>1346</v>
      </c>
      <c r="E125" s="62">
        <v>161</v>
      </c>
      <c r="F125" s="62">
        <v>272</v>
      </c>
      <c r="G125" s="62">
        <v>769</v>
      </c>
      <c r="H125" s="62">
        <v>270</v>
      </c>
      <c r="I125" s="62">
        <v>75</v>
      </c>
      <c r="J125" s="62">
        <v>33</v>
      </c>
      <c r="K125" s="60">
        <f>SUM(C125:J125)</f>
        <v>5421</v>
      </c>
    </row>
    <row r="126" spans="1:11" x14ac:dyDescent="0.2">
      <c r="A126" s="66" t="s">
        <v>96</v>
      </c>
      <c r="B126" s="65" t="s">
        <v>124</v>
      </c>
      <c r="C126" s="62">
        <v>119</v>
      </c>
      <c r="D126" s="62">
        <v>25</v>
      </c>
      <c r="E126" s="62">
        <v>1</v>
      </c>
      <c r="F126" s="62">
        <v>1</v>
      </c>
      <c r="G126" s="62">
        <v>33</v>
      </c>
      <c r="H126" s="62">
        <v>3</v>
      </c>
      <c r="I126" s="62">
        <v>5</v>
      </c>
      <c r="J126" s="62">
        <v>4</v>
      </c>
      <c r="K126" s="60">
        <f t="shared" ref="K126" si="23">SUM(C126:J126)</f>
        <v>191</v>
      </c>
    </row>
  </sheetData>
  <sheetProtection password="C842" sheet="1" objects="1" scenarios="1"/>
  <mergeCells count="23">
    <mergeCell ref="C80:K80"/>
    <mergeCell ref="C95:K95"/>
    <mergeCell ref="C110:K110"/>
    <mergeCell ref="A94:K94"/>
    <mergeCell ref="A109:K109"/>
    <mergeCell ref="C50:K50"/>
    <mergeCell ref="C65:K65"/>
    <mergeCell ref="A49:K49"/>
    <mergeCell ref="A64:K64"/>
    <mergeCell ref="A79:K79"/>
    <mergeCell ref="C35:K35"/>
    <mergeCell ref="I2:J2"/>
    <mergeCell ref="A1:K1"/>
    <mergeCell ref="C2:D2"/>
    <mergeCell ref="E2:F2"/>
    <mergeCell ref="G2:H2"/>
    <mergeCell ref="C5:K5"/>
    <mergeCell ref="C20:K20"/>
    <mergeCell ref="A4:K4"/>
    <mergeCell ref="A19:K19"/>
    <mergeCell ref="A34:K34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77" firstPageNumber="70" fitToWidth="0" orientation="portrait" useFirstPageNumber="1" r:id="rId1"/>
  <headerFooter>
    <oddFooter>&amp;C&amp;P</oddFooter>
  </headerFooter>
  <rowBreaks count="2" manualBreakCount="2">
    <brk id="48" max="16383" man="1"/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9" tint="0.59999389629810485"/>
    <pageSetUpPr fitToPage="1"/>
  </sheetPr>
  <dimension ref="A1:K30"/>
  <sheetViews>
    <sheetView windowProtection="1" zoomScaleNormal="100" workbookViewId="0">
      <selection activeCell="N10" sqref="N10"/>
    </sheetView>
  </sheetViews>
  <sheetFormatPr defaultRowHeight="12.75" x14ac:dyDescent="0.2"/>
  <cols>
    <col min="1" max="1" width="22.7109375" style="37" customWidth="1"/>
    <col min="2" max="2" width="10.42578125" style="38" customWidth="1"/>
    <col min="3" max="3" width="8.28515625" style="25" customWidth="1"/>
    <col min="4" max="4" width="6.85546875" style="25" customWidth="1"/>
    <col min="5" max="5" width="8.5703125" style="25" customWidth="1"/>
    <col min="6" max="6" width="7.42578125" style="25" customWidth="1"/>
    <col min="7" max="7" width="8.7109375" style="25" customWidth="1"/>
    <col min="8" max="8" width="7" style="25" customWidth="1"/>
    <col min="9" max="16384" width="9.140625" style="25"/>
  </cols>
  <sheetData>
    <row r="1" spans="1:11" ht="33.75" customHeight="1" x14ac:dyDescent="0.2">
      <c r="A1" s="267" t="s">
        <v>394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27" customFormat="1" ht="38.25" customHeight="1" x14ac:dyDescent="0.2">
      <c r="A2" s="250" t="s">
        <v>215</v>
      </c>
      <c r="B2" s="254"/>
      <c r="C2" s="245" t="s">
        <v>0</v>
      </c>
      <c r="D2" s="245"/>
      <c r="E2" s="245" t="s">
        <v>2</v>
      </c>
      <c r="F2" s="245"/>
      <c r="G2" s="245" t="s">
        <v>1</v>
      </c>
      <c r="H2" s="245"/>
      <c r="I2" s="247" t="s">
        <v>3</v>
      </c>
      <c r="J2" s="247"/>
      <c r="K2" s="56" t="s">
        <v>4</v>
      </c>
    </row>
    <row r="3" spans="1:11" s="27" customFormat="1" ht="13.5" customHeight="1" x14ac:dyDescent="0.2">
      <c r="A3" s="251"/>
      <c r="B3" s="251"/>
      <c r="C3" s="47" t="s">
        <v>21</v>
      </c>
      <c r="D3" s="47" t="s">
        <v>22</v>
      </c>
      <c r="E3" s="47" t="s">
        <v>21</v>
      </c>
      <c r="F3" s="47" t="s">
        <v>22</v>
      </c>
      <c r="G3" s="47" t="s">
        <v>21</v>
      </c>
      <c r="H3" s="47" t="s">
        <v>22</v>
      </c>
      <c r="I3" s="50" t="s">
        <v>21</v>
      </c>
      <c r="J3" s="50" t="s">
        <v>22</v>
      </c>
      <c r="K3" s="45"/>
    </row>
    <row r="4" spans="1:11" ht="15" x14ac:dyDescent="0.2">
      <c r="A4" s="268" t="s">
        <v>201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38.25" x14ac:dyDescent="0.2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11" x14ac:dyDescent="0.2">
      <c r="A6" s="40" t="s">
        <v>5</v>
      </c>
      <c r="B6" s="31" t="s">
        <v>8</v>
      </c>
      <c r="C6" s="41"/>
      <c r="D6" s="41"/>
      <c r="E6" s="41"/>
      <c r="F6" s="41"/>
      <c r="G6" s="41"/>
      <c r="H6" s="41"/>
      <c r="I6" s="62"/>
      <c r="J6" s="62"/>
      <c r="K6" s="60">
        <f>SUM(C6:J6)</f>
        <v>0</v>
      </c>
    </row>
    <row r="7" spans="1:11" x14ac:dyDescent="0.2">
      <c r="A7" s="40" t="s">
        <v>11</v>
      </c>
      <c r="B7" s="34" t="s">
        <v>6</v>
      </c>
      <c r="C7" s="41"/>
      <c r="D7" s="41"/>
      <c r="E7" s="41"/>
      <c r="F7" s="41"/>
      <c r="G7" s="41"/>
      <c r="H7" s="41"/>
      <c r="I7" s="62"/>
      <c r="J7" s="62"/>
      <c r="K7" s="60">
        <f t="shared" ref="K7:K15" si="0">SUM(C7:J7)</f>
        <v>0</v>
      </c>
    </row>
    <row r="8" spans="1:11" ht="25.5" x14ac:dyDescent="0.2">
      <c r="A8" s="40" t="s">
        <v>12</v>
      </c>
      <c r="B8" s="34">
        <v>41.43</v>
      </c>
      <c r="C8" s="41"/>
      <c r="D8" s="41"/>
      <c r="E8" s="41"/>
      <c r="F8" s="41"/>
      <c r="G8" s="41"/>
      <c r="H8" s="41"/>
      <c r="I8" s="62"/>
      <c r="J8" s="62"/>
      <c r="K8" s="60">
        <f t="shared" si="0"/>
        <v>0</v>
      </c>
    </row>
    <row r="9" spans="1:11" ht="25.5" x14ac:dyDescent="0.2">
      <c r="A9" s="40" t="s">
        <v>13</v>
      </c>
      <c r="B9" s="34" t="s">
        <v>7</v>
      </c>
      <c r="C9" s="41"/>
      <c r="D9" s="41"/>
      <c r="E9" s="41"/>
      <c r="F9" s="41"/>
      <c r="G9" s="41"/>
      <c r="H9" s="41"/>
      <c r="I9" s="62"/>
      <c r="J9" s="62"/>
      <c r="K9" s="60">
        <f t="shared" si="0"/>
        <v>0</v>
      </c>
    </row>
    <row r="10" spans="1:11" ht="25.5" x14ac:dyDescent="0.2">
      <c r="A10" s="40" t="s">
        <v>14</v>
      </c>
      <c r="B10" s="34" t="s">
        <v>20</v>
      </c>
      <c r="C10" s="41"/>
      <c r="D10" s="41"/>
      <c r="E10" s="41"/>
      <c r="F10" s="41"/>
      <c r="G10" s="41"/>
      <c r="H10" s="41"/>
      <c r="I10" s="62"/>
      <c r="J10" s="62"/>
      <c r="K10" s="60">
        <f t="shared" si="0"/>
        <v>0</v>
      </c>
    </row>
    <row r="11" spans="1:11" x14ac:dyDescent="0.2">
      <c r="A11" s="40" t="s">
        <v>15</v>
      </c>
      <c r="B11" s="34">
        <v>62.65</v>
      </c>
      <c r="C11" s="41"/>
      <c r="D11" s="41"/>
      <c r="E11" s="41"/>
      <c r="F11" s="41"/>
      <c r="G11" s="41"/>
      <c r="H11" s="41"/>
      <c r="I11" s="62"/>
      <c r="J11" s="62"/>
      <c r="K11" s="60">
        <f t="shared" si="0"/>
        <v>0</v>
      </c>
    </row>
    <row r="12" spans="1:11" ht="25.5" x14ac:dyDescent="0.2">
      <c r="A12" s="40" t="s">
        <v>16</v>
      </c>
      <c r="B12" s="34">
        <v>68</v>
      </c>
      <c r="C12" s="41"/>
      <c r="D12" s="41"/>
      <c r="E12" s="41"/>
      <c r="F12" s="41"/>
      <c r="G12" s="41"/>
      <c r="H12" s="41"/>
      <c r="I12" s="62"/>
      <c r="J12" s="62"/>
      <c r="K12" s="60">
        <f t="shared" si="0"/>
        <v>0</v>
      </c>
    </row>
    <row r="13" spans="1:11" ht="25.5" x14ac:dyDescent="0.2">
      <c r="A13" s="40" t="s">
        <v>17</v>
      </c>
      <c r="B13" s="34">
        <v>74.75</v>
      </c>
      <c r="C13" s="41"/>
      <c r="D13" s="41"/>
      <c r="E13" s="41"/>
      <c r="F13" s="41"/>
      <c r="G13" s="41"/>
      <c r="H13" s="41"/>
      <c r="I13" s="62"/>
      <c r="J13" s="62"/>
      <c r="K13" s="60">
        <f t="shared" si="0"/>
        <v>0</v>
      </c>
    </row>
    <row r="14" spans="1:11" ht="25.5" x14ac:dyDescent="0.2">
      <c r="A14" s="40" t="s">
        <v>18</v>
      </c>
      <c r="B14" s="34">
        <v>77</v>
      </c>
      <c r="C14" s="41"/>
      <c r="D14" s="41"/>
      <c r="E14" s="41"/>
      <c r="F14" s="41"/>
      <c r="G14" s="41"/>
      <c r="H14" s="41"/>
      <c r="I14" s="62"/>
      <c r="J14" s="62"/>
      <c r="K14" s="60">
        <f t="shared" si="0"/>
        <v>0</v>
      </c>
    </row>
    <row r="15" spans="1:11" ht="25.5" x14ac:dyDescent="0.2">
      <c r="A15" s="40" t="s">
        <v>19</v>
      </c>
      <c r="B15" s="34">
        <v>81.819999999999993</v>
      </c>
      <c r="C15" s="41">
        <v>0</v>
      </c>
      <c r="D15" s="41">
        <v>0</v>
      </c>
      <c r="E15" s="41">
        <v>0</v>
      </c>
      <c r="F15" s="41">
        <v>0</v>
      </c>
      <c r="G15" s="41">
        <v>9</v>
      </c>
      <c r="H15" s="41">
        <v>0</v>
      </c>
      <c r="I15" s="62">
        <v>0</v>
      </c>
      <c r="J15" s="62">
        <v>0</v>
      </c>
      <c r="K15" s="60">
        <f t="shared" si="0"/>
        <v>9</v>
      </c>
    </row>
    <row r="16" spans="1:11" x14ac:dyDescent="0.2">
      <c r="A16" s="52" t="s">
        <v>123</v>
      </c>
      <c r="B16" s="35" t="s">
        <v>124</v>
      </c>
      <c r="C16" s="60">
        <f>SUM(C6:C15)</f>
        <v>0</v>
      </c>
      <c r="D16" s="60">
        <f t="shared" ref="D16:J16" si="1">SUM(D6:D15)</f>
        <v>0</v>
      </c>
      <c r="E16" s="60">
        <f t="shared" si="1"/>
        <v>0</v>
      </c>
      <c r="F16" s="60">
        <f t="shared" si="1"/>
        <v>0</v>
      </c>
      <c r="G16" s="60">
        <f t="shared" si="1"/>
        <v>9</v>
      </c>
      <c r="H16" s="60">
        <f t="shared" si="1"/>
        <v>0</v>
      </c>
      <c r="I16" s="60">
        <f t="shared" si="1"/>
        <v>0</v>
      </c>
      <c r="J16" s="60">
        <f t="shared" si="1"/>
        <v>0</v>
      </c>
      <c r="K16" s="60">
        <f>SUM(K6:K15)</f>
        <v>9</v>
      </c>
    </row>
    <row r="17" spans="1:11" ht="15.75" x14ac:dyDescent="0.25">
      <c r="A17" s="268" t="s">
        <v>206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2"/>
    </row>
    <row r="18" spans="1:11" ht="38.25" x14ac:dyDescent="0.2">
      <c r="A18" s="51" t="s">
        <v>10</v>
      </c>
      <c r="B18" s="30" t="s">
        <v>9</v>
      </c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x14ac:dyDescent="0.2">
      <c r="A19" s="40" t="s">
        <v>5</v>
      </c>
      <c r="B19" s="31" t="s">
        <v>8</v>
      </c>
      <c r="C19" s="41"/>
      <c r="D19" s="41"/>
      <c r="E19" s="41"/>
      <c r="F19" s="41"/>
      <c r="G19" s="41"/>
      <c r="H19" s="41"/>
      <c r="I19" s="62"/>
      <c r="J19" s="62"/>
      <c r="K19" s="60">
        <f>SUM(C19:J19)</f>
        <v>0</v>
      </c>
    </row>
    <row r="20" spans="1:11" x14ac:dyDescent="0.2">
      <c r="A20" s="40" t="s">
        <v>11</v>
      </c>
      <c r="B20" s="34" t="s">
        <v>6</v>
      </c>
      <c r="C20" s="41"/>
      <c r="D20" s="41"/>
      <c r="E20" s="41"/>
      <c r="F20" s="41"/>
      <c r="G20" s="41"/>
      <c r="H20" s="41"/>
      <c r="I20" s="62"/>
      <c r="J20" s="62"/>
      <c r="K20" s="60">
        <f t="shared" ref="K20:K28" si="2">SUM(C20:J20)</f>
        <v>0</v>
      </c>
    </row>
    <row r="21" spans="1:11" ht="25.5" x14ac:dyDescent="0.2">
      <c r="A21" s="40" t="s">
        <v>12</v>
      </c>
      <c r="B21" s="34">
        <v>41.43</v>
      </c>
      <c r="C21" s="41"/>
      <c r="D21" s="41"/>
      <c r="E21" s="41"/>
      <c r="F21" s="41"/>
      <c r="G21" s="41"/>
      <c r="H21" s="41"/>
      <c r="I21" s="62"/>
      <c r="J21" s="62"/>
      <c r="K21" s="60">
        <f t="shared" si="2"/>
        <v>0</v>
      </c>
    </row>
    <row r="22" spans="1:11" ht="25.5" x14ac:dyDescent="0.2">
      <c r="A22" s="40" t="s">
        <v>13</v>
      </c>
      <c r="B22" s="34" t="s">
        <v>7</v>
      </c>
      <c r="C22" s="41"/>
      <c r="D22" s="41"/>
      <c r="E22" s="41"/>
      <c r="F22" s="41"/>
      <c r="G22" s="41"/>
      <c r="H22" s="41"/>
      <c r="I22" s="62"/>
      <c r="J22" s="62"/>
      <c r="K22" s="60">
        <f t="shared" si="2"/>
        <v>0</v>
      </c>
    </row>
    <row r="23" spans="1:11" ht="25.5" x14ac:dyDescent="0.2">
      <c r="A23" s="40" t="s">
        <v>14</v>
      </c>
      <c r="B23" s="34" t="s">
        <v>20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62">
        <v>1</v>
      </c>
      <c r="J23" s="62">
        <v>1</v>
      </c>
      <c r="K23" s="60">
        <f t="shared" si="2"/>
        <v>2</v>
      </c>
    </row>
    <row r="24" spans="1:11" x14ac:dyDescent="0.2">
      <c r="A24" s="40" t="s">
        <v>15</v>
      </c>
      <c r="B24" s="34">
        <v>62.65</v>
      </c>
      <c r="C24" s="41"/>
      <c r="D24" s="41"/>
      <c r="E24" s="41"/>
      <c r="F24" s="41"/>
      <c r="G24" s="41"/>
      <c r="H24" s="41"/>
      <c r="I24" s="62"/>
      <c r="J24" s="62"/>
      <c r="K24" s="60">
        <f t="shared" si="2"/>
        <v>0</v>
      </c>
    </row>
    <row r="25" spans="1:11" ht="25.5" x14ac:dyDescent="0.2">
      <c r="A25" s="40" t="s">
        <v>16</v>
      </c>
      <c r="B25" s="34">
        <v>68</v>
      </c>
      <c r="C25" s="41"/>
      <c r="D25" s="41"/>
      <c r="E25" s="41"/>
      <c r="F25" s="41"/>
      <c r="G25" s="41"/>
      <c r="H25" s="41"/>
      <c r="I25" s="62"/>
      <c r="J25" s="62"/>
      <c r="K25" s="60">
        <f t="shared" si="2"/>
        <v>0</v>
      </c>
    </row>
    <row r="26" spans="1:11" ht="25.5" x14ac:dyDescent="0.2">
      <c r="A26" s="40" t="s">
        <v>17</v>
      </c>
      <c r="B26" s="34">
        <v>74.75</v>
      </c>
      <c r="C26" s="41"/>
      <c r="D26" s="41"/>
      <c r="E26" s="41"/>
      <c r="F26" s="41"/>
      <c r="G26" s="41"/>
      <c r="H26" s="41"/>
      <c r="I26" s="62"/>
      <c r="J26" s="62"/>
      <c r="K26" s="60">
        <f t="shared" si="2"/>
        <v>0</v>
      </c>
    </row>
    <row r="27" spans="1:11" ht="25.5" x14ac:dyDescent="0.2">
      <c r="A27" s="40" t="s">
        <v>18</v>
      </c>
      <c r="B27" s="34">
        <v>77</v>
      </c>
      <c r="C27" s="41"/>
      <c r="D27" s="41"/>
      <c r="E27" s="41"/>
      <c r="F27" s="41"/>
      <c r="G27" s="41"/>
      <c r="H27" s="41"/>
      <c r="I27" s="62"/>
      <c r="J27" s="62"/>
      <c r="K27" s="60">
        <f t="shared" si="2"/>
        <v>0</v>
      </c>
    </row>
    <row r="28" spans="1:11" ht="25.5" x14ac:dyDescent="0.2">
      <c r="A28" s="40" t="s">
        <v>19</v>
      </c>
      <c r="B28" s="34">
        <v>81.819999999999993</v>
      </c>
      <c r="C28" s="41"/>
      <c r="D28" s="41"/>
      <c r="E28" s="41"/>
      <c r="F28" s="41"/>
      <c r="G28" s="41"/>
      <c r="H28" s="41"/>
      <c r="I28" s="62"/>
      <c r="J28" s="62"/>
      <c r="K28" s="60">
        <f t="shared" si="2"/>
        <v>0</v>
      </c>
    </row>
    <row r="29" spans="1:11" x14ac:dyDescent="0.2">
      <c r="A29" s="52" t="s">
        <v>123</v>
      </c>
      <c r="B29" s="35" t="s">
        <v>124</v>
      </c>
      <c r="C29" s="60">
        <f>SUM(C19:C28)</f>
        <v>0</v>
      </c>
      <c r="D29" s="60">
        <f t="shared" ref="D29:J29" si="3">SUM(D19:D28)</f>
        <v>0</v>
      </c>
      <c r="E29" s="60">
        <f t="shared" si="3"/>
        <v>0</v>
      </c>
      <c r="F29" s="60">
        <f t="shared" si="3"/>
        <v>0</v>
      </c>
      <c r="G29" s="60">
        <f t="shared" si="3"/>
        <v>0</v>
      </c>
      <c r="H29" s="60">
        <f t="shared" si="3"/>
        <v>0</v>
      </c>
      <c r="I29" s="60">
        <f t="shared" si="3"/>
        <v>1</v>
      </c>
      <c r="J29" s="60">
        <f t="shared" si="3"/>
        <v>1</v>
      </c>
      <c r="K29" s="60">
        <f>SUM(K19:K28)</f>
        <v>2</v>
      </c>
    </row>
    <row r="30" spans="1:11" x14ac:dyDescent="0.2">
      <c r="A30" s="53" t="s">
        <v>348</v>
      </c>
      <c r="B30" s="84" t="s">
        <v>124</v>
      </c>
      <c r="C30" s="83">
        <f>C16+C29</f>
        <v>0</v>
      </c>
      <c r="D30" s="83">
        <f t="shared" ref="D30:K30" si="4">D16+D29</f>
        <v>0</v>
      </c>
      <c r="E30" s="83">
        <f t="shared" si="4"/>
        <v>0</v>
      </c>
      <c r="F30" s="83">
        <f t="shared" si="4"/>
        <v>0</v>
      </c>
      <c r="G30" s="83">
        <f t="shared" si="4"/>
        <v>9</v>
      </c>
      <c r="H30" s="83">
        <f t="shared" si="4"/>
        <v>0</v>
      </c>
      <c r="I30" s="83">
        <f t="shared" si="4"/>
        <v>1</v>
      </c>
      <c r="J30" s="83">
        <f t="shared" si="4"/>
        <v>1</v>
      </c>
      <c r="K30" s="83">
        <f t="shared" si="4"/>
        <v>11</v>
      </c>
    </row>
  </sheetData>
  <sheetProtection password="C842" sheet="1" objects="1" scenarios="1"/>
  <mergeCells count="11">
    <mergeCell ref="C5:K5"/>
    <mergeCell ref="C18:K18"/>
    <mergeCell ref="A1:K1"/>
    <mergeCell ref="C2:D2"/>
    <mergeCell ref="E2:F2"/>
    <mergeCell ref="G2:H2"/>
    <mergeCell ref="I2:J2"/>
    <mergeCell ref="A4:K4"/>
    <mergeCell ref="A17:K17"/>
    <mergeCell ref="A2:A3"/>
    <mergeCell ref="B2:B3"/>
  </mergeCells>
  <pageMargins left="0.70866141732283472" right="0.70866141732283472" top="0.74803149606299213" bottom="0.74803149606299213" header="0.31496062992125984" footer="0.31496062992125984"/>
  <pageSetup paperSize="9" scale="81" firstPageNumber="73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4</vt:i4>
      </vt:variant>
    </vt:vector>
  </HeadingPairs>
  <TitlesOfParts>
    <vt:vector size="32" baseType="lpstr"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3.4</vt:lpstr>
      <vt:lpstr>4.1</vt:lpstr>
      <vt:lpstr>5.1</vt:lpstr>
      <vt:lpstr>6.1</vt:lpstr>
      <vt:lpstr>6.2</vt:lpstr>
      <vt:lpstr>6.3</vt:lpstr>
      <vt:lpstr>6.4</vt:lpstr>
      <vt:lpstr>6.5</vt:lpstr>
      <vt:lpstr>7.1</vt:lpstr>
      <vt:lpstr>7.2</vt:lpstr>
      <vt:lpstr>7.3</vt:lpstr>
      <vt:lpstr>8.1</vt:lpstr>
      <vt:lpstr>8.2</vt:lpstr>
      <vt:lpstr>8.3</vt:lpstr>
      <vt:lpstr>8.4</vt:lpstr>
      <vt:lpstr>12.1</vt:lpstr>
      <vt:lpstr>12.2</vt:lpstr>
      <vt:lpstr>12.3</vt:lpstr>
      <vt:lpstr>'2.1'!Oblast_tisku</vt:lpstr>
      <vt:lpstr>'6.1'!Oblast_tisku</vt:lpstr>
      <vt:lpstr>'6.3'!Oblast_tisku</vt:lpstr>
      <vt:lpstr>'6.5'!Oblast_tisku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Řehořová</dc:creator>
  <cp:lastModifiedBy>Andrea Čebišová</cp:lastModifiedBy>
  <cp:lastPrinted>2017-06-19T11:27:40Z</cp:lastPrinted>
  <dcterms:created xsi:type="dcterms:W3CDTF">2011-11-30T14:43:55Z</dcterms:created>
  <dcterms:modified xsi:type="dcterms:W3CDTF">2019-02-19T10:06:04Z</dcterms:modified>
</cp:coreProperties>
</file>