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workbookPassword="CCE3" lockStructure="1"/>
  <bookViews>
    <workbookView xWindow="0" yWindow="0" windowWidth="27870" windowHeight="13020" tabRatio="803"/>
  </bookViews>
  <sheets>
    <sheet name="2.1" sheetId="1" r:id="rId1"/>
    <sheet name="2.2" sheetId="59" r:id="rId2"/>
    <sheet name="2.3" sheetId="6" r:id="rId3"/>
    <sheet name="2.4" sheetId="7" r:id="rId4"/>
    <sheet name="2.5" sheetId="8" r:id="rId5"/>
    <sheet name="2.6" sheetId="32" r:id="rId6"/>
    <sheet name="2.7" sheetId="33" r:id="rId7"/>
    <sheet name="3.1" sheetId="47" r:id="rId8"/>
    <sheet name="3.2" sheetId="14" r:id="rId9"/>
    <sheet name="3.3" sheetId="63" r:id="rId10"/>
    <sheet name="3.4" sheetId="28" r:id="rId11"/>
    <sheet name="4.1" sheetId="17" r:id="rId12"/>
    <sheet name="5.1" sheetId="19" r:id="rId13"/>
    <sheet name="6.1 " sheetId="66" r:id="rId14"/>
    <sheet name="6.2" sheetId="67" r:id="rId15"/>
    <sheet name="6.3" sheetId="23" r:id="rId16"/>
    <sheet name="6.4" sheetId="64" r:id="rId17"/>
    <sheet name="6.5" sheetId="68" r:id="rId18"/>
    <sheet name="6.6" sheetId="26" r:id="rId19"/>
    <sheet name="7.1" sheetId="69" r:id="rId20"/>
    <sheet name="7.2" sheetId="61" r:id="rId21"/>
    <sheet name="7.3" sheetId="58" r:id="rId22"/>
    <sheet name="8.1" sheetId="36" r:id="rId23"/>
    <sheet name="8.2" sheetId="57" r:id="rId24"/>
    <sheet name="8.3" sheetId="38" r:id="rId25"/>
    <sheet name="8.4" sheetId="40" r:id="rId26"/>
    <sheet name="12.1" sheetId="30" r:id="rId27"/>
    <sheet name="12.2" sheetId="31" r:id="rId28"/>
    <sheet name="12.3" sheetId="49" r:id="rId29"/>
  </sheets>
  <definedNames>
    <definedName name="_xlnm.Print_Area" localSheetId="0">'2.1'!$A$1:$K$123</definedName>
  </definedNames>
  <calcPr calcId="145621"/>
</workbook>
</file>

<file path=xl/calcChain.xml><?xml version="1.0" encoding="utf-8"?>
<calcChain xmlns="http://schemas.openxmlformats.org/spreadsheetml/2006/main">
  <c r="V5" i="67" l="1"/>
  <c r="W5" i="67"/>
  <c r="V6" i="67"/>
  <c r="W6" i="67"/>
  <c r="V7" i="67"/>
  <c r="W7" i="67"/>
  <c r="V8" i="67"/>
  <c r="W8" i="67"/>
  <c r="V9" i="67"/>
  <c r="W9" i="67"/>
  <c r="V10" i="67"/>
  <c r="W10" i="67"/>
  <c r="B11" i="67"/>
  <c r="C11" i="67"/>
  <c r="W11" i="67" s="1"/>
  <c r="D11" i="67"/>
  <c r="E11" i="67"/>
  <c r="F11" i="67"/>
  <c r="G11" i="67"/>
  <c r="H11" i="67"/>
  <c r="I11" i="67"/>
  <c r="J11" i="67"/>
  <c r="K11" i="67"/>
  <c r="L11" i="67"/>
  <c r="M11" i="67"/>
  <c r="N11" i="67"/>
  <c r="O11" i="67"/>
  <c r="P11" i="67"/>
  <c r="Q11" i="67"/>
  <c r="R11" i="67"/>
  <c r="S11" i="67"/>
  <c r="T11" i="67"/>
  <c r="U11" i="67"/>
  <c r="V11" i="67" l="1"/>
  <c r="M21" i="66"/>
  <c r="M20" i="66"/>
  <c r="M22" i="66" s="1"/>
  <c r="L23" i="66"/>
  <c r="L22" i="66"/>
  <c r="M23" i="66"/>
  <c r="J23" i="66" l="1"/>
  <c r="J22" i="66"/>
  <c r="J25" i="64" l="1"/>
  <c r="J24" i="64"/>
  <c r="K65" i="23"/>
  <c r="J65" i="23"/>
  <c r="I65" i="23"/>
  <c r="H65" i="23"/>
  <c r="G65" i="23"/>
  <c r="F65" i="23"/>
  <c r="E65" i="23"/>
  <c r="D65" i="23"/>
  <c r="C65" i="23"/>
  <c r="M65" i="23" s="1"/>
  <c r="B65" i="23"/>
  <c r="K83" i="68"/>
  <c r="J83" i="68"/>
  <c r="I83" i="68"/>
  <c r="H83" i="68"/>
  <c r="G83" i="68"/>
  <c r="F83" i="68"/>
  <c r="E83" i="68"/>
  <c r="D83" i="68"/>
  <c r="C83" i="68"/>
  <c r="B83" i="68"/>
  <c r="K82" i="68"/>
  <c r="J82" i="68"/>
  <c r="I82" i="68"/>
  <c r="H82" i="68"/>
  <c r="G82" i="68"/>
  <c r="F82" i="68"/>
  <c r="E82" i="68"/>
  <c r="D82" i="68"/>
  <c r="C82" i="68"/>
  <c r="B82" i="68"/>
  <c r="K81" i="68"/>
  <c r="J81" i="68"/>
  <c r="I81" i="68"/>
  <c r="H81" i="68"/>
  <c r="G81" i="68"/>
  <c r="F81" i="68"/>
  <c r="E81" i="68"/>
  <c r="D81" i="68"/>
  <c r="C81" i="68"/>
  <c r="B81" i="68"/>
  <c r="K80" i="68"/>
  <c r="J80" i="68"/>
  <c r="I80" i="68"/>
  <c r="H80" i="68"/>
  <c r="G80" i="68"/>
  <c r="F80" i="68"/>
  <c r="E80" i="68"/>
  <c r="D80" i="68"/>
  <c r="C80" i="68"/>
  <c r="B80" i="68"/>
  <c r="K79" i="68"/>
  <c r="J79" i="68"/>
  <c r="I79" i="68"/>
  <c r="H79" i="68"/>
  <c r="G79" i="68"/>
  <c r="F79" i="68"/>
  <c r="E79" i="68"/>
  <c r="D79" i="68"/>
  <c r="C79" i="68"/>
  <c r="B79" i="68"/>
  <c r="K78" i="68"/>
  <c r="J78" i="68"/>
  <c r="I78" i="68"/>
  <c r="H78" i="68"/>
  <c r="G78" i="68"/>
  <c r="F78" i="68"/>
  <c r="E78" i="68"/>
  <c r="D78" i="68"/>
  <c r="C78" i="68"/>
  <c r="B78" i="68"/>
  <c r="K77" i="68"/>
  <c r="J77" i="68"/>
  <c r="I77" i="68"/>
  <c r="H77" i="68"/>
  <c r="G77" i="68"/>
  <c r="F77" i="68"/>
  <c r="E77" i="68"/>
  <c r="D77" i="68"/>
  <c r="C77" i="68"/>
  <c r="B77" i="68"/>
  <c r="K76" i="68"/>
  <c r="J76" i="68"/>
  <c r="I76" i="68"/>
  <c r="H76" i="68"/>
  <c r="G76" i="68"/>
  <c r="F76" i="68"/>
  <c r="E76" i="68"/>
  <c r="D76" i="68"/>
  <c r="C76" i="68"/>
  <c r="B76" i="68"/>
  <c r="J23" i="64"/>
  <c r="I23" i="64"/>
  <c r="H23" i="64"/>
  <c r="G23" i="64"/>
  <c r="F23" i="64"/>
  <c r="E23" i="64"/>
  <c r="D23" i="64"/>
  <c r="C23" i="64"/>
  <c r="B23" i="64"/>
  <c r="J22" i="64"/>
  <c r="I22" i="64"/>
  <c r="H22" i="64"/>
  <c r="G22" i="64"/>
  <c r="F22" i="64"/>
  <c r="E22" i="64"/>
  <c r="D22" i="64"/>
  <c r="C22" i="64"/>
  <c r="B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M91" i="23"/>
  <c r="L91" i="23"/>
  <c r="K91" i="23"/>
  <c r="J91" i="23"/>
  <c r="I91" i="23"/>
  <c r="H91" i="23"/>
  <c r="G91" i="23"/>
  <c r="F91" i="23"/>
  <c r="E91" i="23"/>
  <c r="D91" i="23"/>
  <c r="C91" i="23"/>
  <c r="B91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K87" i="23"/>
  <c r="J87" i="23"/>
  <c r="I87" i="23"/>
  <c r="H87" i="23"/>
  <c r="G87" i="23"/>
  <c r="F87" i="23"/>
  <c r="E87" i="23"/>
  <c r="D87" i="23"/>
  <c r="C87" i="23"/>
  <c r="B87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K74" i="23"/>
  <c r="J74" i="23"/>
  <c r="I74" i="23"/>
  <c r="H74" i="23"/>
  <c r="G74" i="23"/>
  <c r="F74" i="23"/>
  <c r="E74" i="23"/>
  <c r="D74" i="23"/>
  <c r="L74" i="23" s="1"/>
  <c r="C74" i="23"/>
  <c r="B74" i="23"/>
  <c r="K56" i="23"/>
  <c r="J56" i="23"/>
  <c r="I56" i="23"/>
  <c r="H56" i="23"/>
  <c r="G56" i="23"/>
  <c r="F56" i="23"/>
  <c r="E56" i="23"/>
  <c r="D56" i="23"/>
  <c r="C56" i="23"/>
  <c r="B56" i="23"/>
  <c r="K47" i="23"/>
  <c r="J47" i="23"/>
  <c r="I47" i="23"/>
  <c r="H47" i="23"/>
  <c r="G47" i="23"/>
  <c r="F47" i="23"/>
  <c r="E47" i="23"/>
  <c r="D47" i="23"/>
  <c r="C47" i="23"/>
  <c r="B47" i="23"/>
  <c r="K38" i="23"/>
  <c r="J38" i="23"/>
  <c r="I38" i="23"/>
  <c r="H38" i="23"/>
  <c r="G38" i="23"/>
  <c r="F38" i="23"/>
  <c r="E38" i="23"/>
  <c r="D38" i="23"/>
  <c r="C38" i="23"/>
  <c r="B38" i="23"/>
  <c r="K29" i="23"/>
  <c r="J29" i="23"/>
  <c r="I29" i="23"/>
  <c r="H29" i="23"/>
  <c r="G29" i="23"/>
  <c r="F29" i="23"/>
  <c r="E29" i="23"/>
  <c r="D29" i="23"/>
  <c r="C29" i="23"/>
  <c r="B29" i="23"/>
  <c r="K20" i="23"/>
  <c r="J20" i="23"/>
  <c r="I20" i="23"/>
  <c r="H20" i="23"/>
  <c r="G20" i="23"/>
  <c r="F20" i="23"/>
  <c r="E20" i="23"/>
  <c r="D20" i="23"/>
  <c r="C20" i="23"/>
  <c r="B20" i="23"/>
  <c r="K11" i="23"/>
  <c r="K93" i="23" s="1"/>
  <c r="J11" i="23"/>
  <c r="I11" i="23"/>
  <c r="H11" i="23"/>
  <c r="H93" i="23" s="1"/>
  <c r="G11" i="23"/>
  <c r="G93" i="23" s="1"/>
  <c r="F11" i="23"/>
  <c r="E11" i="23"/>
  <c r="D11" i="23"/>
  <c r="D93" i="23" s="1"/>
  <c r="C11" i="23"/>
  <c r="C93" i="23" s="1"/>
  <c r="B11" i="23"/>
  <c r="M87" i="23"/>
  <c r="M92" i="23" s="1"/>
  <c r="L87" i="23"/>
  <c r="L92" i="23" s="1"/>
  <c r="B93" i="23" l="1"/>
  <c r="F93" i="23"/>
  <c r="J93" i="23"/>
  <c r="E93" i="23"/>
  <c r="M93" i="23" s="1"/>
  <c r="I93" i="23"/>
  <c r="M56" i="23"/>
  <c r="C92" i="23"/>
  <c r="K92" i="23"/>
  <c r="M20" i="23"/>
  <c r="M38" i="23"/>
  <c r="G92" i="23"/>
  <c r="L20" i="23"/>
  <c r="L38" i="23"/>
  <c r="L56" i="23"/>
  <c r="D92" i="23"/>
  <c r="H92" i="23"/>
  <c r="L65" i="23"/>
  <c r="M74" i="23"/>
  <c r="I92" i="23"/>
  <c r="E92" i="23"/>
  <c r="B92" i="23"/>
  <c r="F92" i="23"/>
  <c r="J92" i="23"/>
  <c r="M11" i="23"/>
  <c r="M29" i="23"/>
  <c r="M47" i="23"/>
  <c r="L11" i="23"/>
  <c r="L29" i="23"/>
  <c r="L47" i="23"/>
  <c r="L93" i="23" l="1"/>
  <c r="K23" i="66"/>
  <c r="I23" i="66"/>
  <c r="H23" i="66"/>
  <c r="G23" i="66"/>
  <c r="F23" i="66"/>
  <c r="E23" i="66"/>
  <c r="D23" i="66"/>
  <c r="C23" i="66"/>
  <c r="B23" i="66"/>
  <c r="K22" i="66"/>
  <c r="I22" i="66"/>
  <c r="H22" i="66"/>
  <c r="G22" i="66"/>
  <c r="F22" i="66"/>
  <c r="E22" i="66"/>
  <c r="D22" i="66"/>
  <c r="C22" i="66"/>
  <c r="B22" i="66"/>
  <c r="D9" i="40" l="1"/>
  <c r="D8" i="40"/>
  <c r="D6" i="40"/>
  <c r="G21" i="57"/>
  <c r="F21" i="57"/>
  <c r="E21" i="57"/>
  <c r="D21" i="57"/>
  <c r="C21" i="57"/>
  <c r="B21" i="57"/>
  <c r="G20" i="57"/>
  <c r="F20" i="57"/>
  <c r="E20" i="57"/>
  <c r="D20" i="57"/>
  <c r="C20" i="57"/>
  <c r="B20" i="57"/>
  <c r="I31" i="58" l="1"/>
  <c r="F31" i="58"/>
  <c r="E31" i="58"/>
  <c r="D31" i="58"/>
  <c r="B31" i="58"/>
  <c r="K30" i="58"/>
  <c r="J30" i="58"/>
  <c r="K27" i="58"/>
  <c r="J27" i="58"/>
  <c r="K24" i="58"/>
  <c r="J24" i="58"/>
  <c r="K21" i="58"/>
  <c r="J21" i="58"/>
  <c r="K18" i="58"/>
  <c r="J18" i="58"/>
  <c r="K15" i="58"/>
  <c r="J15" i="58"/>
  <c r="K12" i="58"/>
  <c r="J12" i="58"/>
  <c r="H45" i="61" l="1"/>
  <c r="G45" i="61"/>
  <c r="F45" i="61"/>
  <c r="E45" i="61"/>
  <c r="D45" i="61"/>
  <c r="C45" i="61"/>
  <c r="B45" i="61"/>
  <c r="I44" i="61"/>
  <c r="I43" i="61"/>
  <c r="I42" i="61"/>
  <c r="I41" i="61"/>
  <c r="I40" i="61"/>
  <c r="I39" i="61"/>
  <c r="I38" i="61"/>
  <c r="I37" i="61"/>
  <c r="I36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I6" i="61"/>
  <c r="I5" i="61"/>
  <c r="I4" i="61"/>
  <c r="I45" i="61" l="1"/>
  <c r="C62" i="49"/>
  <c r="B62" i="49"/>
  <c r="C9" i="38" l="1"/>
  <c r="B9" i="38"/>
  <c r="R107" i="19"/>
  <c r="Q107" i="19"/>
  <c r="P107" i="19"/>
  <c r="O107" i="19"/>
  <c r="N107" i="19"/>
  <c r="M107" i="19"/>
  <c r="L107" i="19"/>
  <c r="K107" i="19"/>
  <c r="J107" i="19"/>
  <c r="I107" i="19"/>
  <c r="H107" i="19"/>
  <c r="G107" i="19"/>
  <c r="F107" i="19"/>
  <c r="E107" i="19"/>
  <c r="D107" i="19"/>
  <c r="C107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J138" i="17"/>
  <c r="I138" i="17"/>
  <c r="H138" i="17"/>
  <c r="G138" i="17"/>
  <c r="F138" i="17"/>
  <c r="E138" i="17"/>
  <c r="D138" i="17"/>
  <c r="C138" i="17"/>
  <c r="J137" i="17"/>
  <c r="I137" i="17"/>
  <c r="H137" i="17"/>
  <c r="G137" i="17"/>
  <c r="F137" i="17"/>
  <c r="E137" i="17"/>
  <c r="D137" i="17"/>
  <c r="C137" i="17"/>
  <c r="J135" i="17"/>
  <c r="I135" i="17"/>
  <c r="H135" i="17"/>
  <c r="G135" i="17"/>
  <c r="F135" i="17"/>
  <c r="E135" i="17"/>
  <c r="D135" i="17"/>
  <c r="C135" i="17"/>
  <c r="J134" i="17"/>
  <c r="I134" i="17"/>
  <c r="H134" i="17"/>
  <c r="G134" i="17"/>
  <c r="F134" i="17"/>
  <c r="E134" i="17"/>
  <c r="D134" i="17"/>
  <c r="C134" i="17"/>
  <c r="J133" i="17"/>
  <c r="I133" i="17"/>
  <c r="H133" i="17"/>
  <c r="G133" i="17"/>
  <c r="F133" i="17"/>
  <c r="E133" i="17"/>
  <c r="D133" i="17"/>
  <c r="C133" i="17"/>
  <c r="J132" i="17"/>
  <c r="I132" i="17"/>
  <c r="H132" i="17"/>
  <c r="G132" i="17"/>
  <c r="F132" i="17"/>
  <c r="E132" i="17"/>
  <c r="D132" i="17"/>
  <c r="C132" i="17"/>
  <c r="J131" i="17"/>
  <c r="I131" i="17"/>
  <c r="H131" i="17"/>
  <c r="G131" i="17"/>
  <c r="F131" i="17"/>
  <c r="E131" i="17"/>
  <c r="D131" i="17"/>
  <c r="C131" i="17"/>
  <c r="J130" i="17"/>
  <c r="I130" i="17"/>
  <c r="H130" i="17"/>
  <c r="G130" i="17"/>
  <c r="F130" i="17"/>
  <c r="E130" i="17"/>
  <c r="D130" i="17"/>
  <c r="C130" i="17"/>
  <c r="J129" i="17"/>
  <c r="I129" i="17"/>
  <c r="H129" i="17"/>
  <c r="G129" i="17"/>
  <c r="F129" i="17"/>
  <c r="E129" i="17"/>
  <c r="D129" i="17"/>
  <c r="C129" i="17"/>
  <c r="J128" i="17"/>
  <c r="I128" i="17"/>
  <c r="H128" i="17"/>
  <c r="G128" i="17"/>
  <c r="F128" i="17"/>
  <c r="E128" i="17"/>
  <c r="D128" i="17"/>
  <c r="C128" i="17"/>
  <c r="J127" i="17"/>
  <c r="I127" i="17"/>
  <c r="H127" i="17"/>
  <c r="G127" i="17"/>
  <c r="F127" i="17"/>
  <c r="E127" i="17"/>
  <c r="D127" i="17"/>
  <c r="C127" i="17"/>
  <c r="J126" i="17"/>
  <c r="I126" i="17"/>
  <c r="H126" i="17"/>
  <c r="G126" i="17"/>
  <c r="F126" i="17"/>
  <c r="E126" i="17"/>
  <c r="D126" i="17"/>
  <c r="C126" i="17"/>
  <c r="K123" i="17"/>
  <c r="K122" i="17"/>
  <c r="J121" i="17"/>
  <c r="I121" i="17"/>
  <c r="H121" i="17"/>
  <c r="G121" i="17"/>
  <c r="F121" i="17"/>
  <c r="E121" i="17"/>
  <c r="D121" i="17"/>
  <c r="C121" i="17"/>
  <c r="K120" i="17"/>
  <c r="K119" i="17"/>
  <c r="K118" i="17"/>
  <c r="K117" i="17"/>
  <c r="K116" i="17"/>
  <c r="K115" i="17"/>
  <c r="K114" i="17"/>
  <c r="K113" i="17"/>
  <c r="K112" i="17"/>
  <c r="K111" i="17"/>
  <c r="K121" i="17" s="1"/>
  <c r="K108" i="17"/>
  <c r="K107" i="17"/>
  <c r="J106" i="17"/>
  <c r="I106" i="17"/>
  <c r="H106" i="17"/>
  <c r="G106" i="17"/>
  <c r="F106" i="17"/>
  <c r="E106" i="17"/>
  <c r="D106" i="17"/>
  <c r="C106" i="17"/>
  <c r="K105" i="17"/>
  <c r="K104" i="17"/>
  <c r="K103" i="17"/>
  <c r="K102" i="17"/>
  <c r="K101" i="17"/>
  <c r="K100" i="17"/>
  <c r="K99" i="17"/>
  <c r="K98" i="17"/>
  <c r="K97" i="17"/>
  <c r="K96" i="17"/>
  <c r="K106" i="17" s="1"/>
  <c r="K93" i="17"/>
  <c r="K92" i="17"/>
  <c r="J91" i="17"/>
  <c r="I91" i="17"/>
  <c r="H91" i="17"/>
  <c r="G91" i="17"/>
  <c r="F91" i="17"/>
  <c r="E91" i="17"/>
  <c r="D91" i="17"/>
  <c r="C91" i="17"/>
  <c r="K90" i="17"/>
  <c r="K89" i="17"/>
  <c r="K88" i="17"/>
  <c r="K87" i="17"/>
  <c r="K86" i="17"/>
  <c r="K85" i="17"/>
  <c r="K84" i="17"/>
  <c r="K83" i="17"/>
  <c r="K82" i="17"/>
  <c r="K91" i="17" s="1"/>
  <c r="K81" i="17"/>
  <c r="K78" i="17"/>
  <c r="K77" i="17"/>
  <c r="J76" i="17"/>
  <c r="I76" i="17"/>
  <c r="H76" i="17"/>
  <c r="G76" i="17"/>
  <c r="F76" i="17"/>
  <c r="E76" i="17"/>
  <c r="D76" i="17"/>
  <c r="C76" i="17"/>
  <c r="K75" i="17"/>
  <c r="K74" i="17"/>
  <c r="K73" i="17"/>
  <c r="K72" i="17"/>
  <c r="K71" i="17"/>
  <c r="K70" i="17"/>
  <c r="K69" i="17"/>
  <c r="K68" i="17"/>
  <c r="K76" i="17" s="1"/>
  <c r="K67" i="17"/>
  <c r="K66" i="17"/>
  <c r="K63" i="17"/>
  <c r="K62" i="17"/>
  <c r="J61" i="17"/>
  <c r="I61" i="17"/>
  <c r="H61" i="17"/>
  <c r="G61" i="17"/>
  <c r="F61" i="17"/>
  <c r="E61" i="17"/>
  <c r="D61" i="17"/>
  <c r="C61" i="17"/>
  <c r="K60" i="17"/>
  <c r="K59" i="17"/>
  <c r="K58" i="17"/>
  <c r="K57" i="17"/>
  <c r="K56" i="17"/>
  <c r="K55" i="17"/>
  <c r="K54" i="17"/>
  <c r="K53" i="17"/>
  <c r="K52" i="17"/>
  <c r="K51" i="17"/>
  <c r="K61" i="17" s="1"/>
  <c r="K48" i="17"/>
  <c r="K47" i="17"/>
  <c r="J46" i="17"/>
  <c r="I46" i="17"/>
  <c r="H46" i="17"/>
  <c r="G46" i="17"/>
  <c r="F46" i="17"/>
  <c r="E46" i="17"/>
  <c r="D46" i="17"/>
  <c r="C46" i="17"/>
  <c r="K45" i="17"/>
  <c r="K44" i="17"/>
  <c r="K43" i="17"/>
  <c r="K42" i="17"/>
  <c r="K41" i="17"/>
  <c r="K40" i="17"/>
  <c r="K39" i="17"/>
  <c r="K38" i="17"/>
  <c r="K37" i="17"/>
  <c r="K36" i="17"/>
  <c r="K46" i="17" s="1"/>
  <c r="K33" i="17"/>
  <c r="K32" i="17"/>
  <c r="J31" i="17"/>
  <c r="I31" i="17"/>
  <c r="H31" i="17"/>
  <c r="G31" i="17"/>
  <c r="F31" i="17"/>
  <c r="E31" i="17"/>
  <c r="D31" i="17"/>
  <c r="C31" i="17"/>
  <c r="K30" i="17"/>
  <c r="K29" i="17"/>
  <c r="K28" i="17"/>
  <c r="K27" i="17"/>
  <c r="K26" i="17"/>
  <c r="K25" i="17"/>
  <c r="K24" i="17"/>
  <c r="K23" i="17"/>
  <c r="K22" i="17"/>
  <c r="K31" i="17" s="1"/>
  <c r="K21" i="17"/>
  <c r="K18" i="17"/>
  <c r="K138" i="17" s="1"/>
  <c r="K17" i="17"/>
  <c r="K137" i="17" s="1"/>
  <c r="J16" i="17"/>
  <c r="J136" i="17" s="1"/>
  <c r="I16" i="17"/>
  <c r="I136" i="17" s="1"/>
  <c r="H16" i="17"/>
  <c r="H136" i="17" s="1"/>
  <c r="G16" i="17"/>
  <c r="G136" i="17" s="1"/>
  <c r="F16" i="17"/>
  <c r="F136" i="17" s="1"/>
  <c r="E16" i="17"/>
  <c r="E136" i="17" s="1"/>
  <c r="D16" i="17"/>
  <c r="D136" i="17" s="1"/>
  <c r="C16" i="17"/>
  <c r="C136" i="17" s="1"/>
  <c r="K15" i="17"/>
  <c r="K135" i="17" s="1"/>
  <c r="K14" i="17"/>
  <c r="K134" i="17" s="1"/>
  <c r="K13" i="17"/>
  <c r="K133" i="17" s="1"/>
  <c r="K12" i="17"/>
  <c r="K132" i="17" s="1"/>
  <c r="K11" i="17"/>
  <c r="K131" i="17" s="1"/>
  <c r="K10" i="17"/>
  <c r="K130" i="17" s="1"/>
  <c r="K9" i="17"/>
  <c r="K129" i="17" s="1"/>
  <c r="K8" i="17"/>
  <c r="K128" i="17" s="1"/>
  <c r="K7" i="17"/>
  <c r="K127" i="17" s="1"/>
  <c r="K6" i="17"/>
  <c r="K126" i="17" s="1"/>
  <c r="J54" i="14"/>
  <c r="I54" i="14"/>
  <c r="H54" i="14"/>
  <c r="G54" i="14"/>
  <c r="F54" i="14"/>
  <c r="E54" i="14"/>
  <c r="D54" i="14"/>
  <c r="C54" i="14"/>
  <c r="K54" i="14" s="1"/>
  <c r="J53" i="14"/>
  <c r="I53" i="14"/>
  <c r="H53" i="14"/>
  <c r="G53" i="14"/>
  <c r="F53" i="14"/>
  <c r="E53" i="14"/>
  <c r="D53" i="14"/>
  <c r="C53" i="14"/>
  <c r="K53" i="14" s="1"/>
  <c r="J52" i="14"/>
  <c r="I52" i="14"/>
  <c r="H52" i="14"/>
  <c r="G52" i="14"/>
  <c r="F52" i="14"/>
  <c r="E52" i="14"/>
  <c r="D52" i="14"/>
  <c r="C52" i="14"/>
  <c r="K52" i="14" s="1"/>
  <c r="J51" i="14"/>
  <c r="I51" i="14"/>
  <c r="H51" i="14"/>
  <c r="G51" i="14"/>
  <c r="F51" i="14"/>
  <c r="E51" i="14"/>
  <c r="D51" i="14"/>
  <c r="C51" i="14"/>
  <c r="K51" i="14" s="1"/>
  <c r="J50" i="14"/>
  <c r="I50" i="14"/>
  <c r="H50" i="14"/>
  <c r="G50" i="14"/>
  <c r="F50" i="14"/>
  <c r="E50" i="14"/>
  <c r="D50" i="14"/>
  <c r="C50" i="14"/>
  <c r="K50" i="14" s="1"/>
  <c r="J49" i="14"/>
  <c r="I49" i="14"/>
  <c r="H49" i="14"/>
  <c r="G49" i="14"/>
  <c r="F49" i="14"/>
  <c r="E49" i="14"/>
  <c r="D49" i="14"/>
  <c r="C49" i="14"/>
  <c r="K49" i="14" s="1"/>
  <c r="J48" i="14"/>
  <c r="I48" i="14"/>
  <c r="H48" i="14"/>
  <c r="G48" i="14"/>
  <c r="F48" i="14"/>
  <c r="E48" i="14"/>
  <c r="D48" i="14"/>
  <c r="C48" i="14"/>
  <c r="K48" i="14" s="1"/>
  <c r="J47" i="14"/>
  <c r="I47" i="14"/>
  <c r="H47" i="14"/>
  <c r="G47" i="14"/>
  <c r="F47" i="14"/>
  <c r="E47" i="14"/>
  <c r="D47" i="14"/>
  <c r="C47" i="14"/>
  <c r="K47" i="14" s="1"/>
  <c r="J46" i="14"/>
  <c r="I46" i="14"/>
  <c r="H46" i="14"/>
  <c r="G46" i="14"/>
  <c r="F46" i="14"/>
  <c r="E46" i="14"/>
  <c r="D46" i="14"/>
  <c r="C46" i="14"/>
  <c r="K46" i="14" s="1"/>
  <c r="J45" i="14"/>
  <c r="I45" i="14"/>
  <c r="H45" i="14"/>
  <c r="G45" i="14"/>
  <c r="F45" i="14"/>
  <c r="E45" i="14"/>
  <c r="D45" i="14"/>
  <c r="C45" i="14"/>
  <c r="K45" i="14" s="1"/>
  <c r="J42" i="14"/>
  <c r="I42" i="14"/>
  <c r="H42" i="14"/>
  <c r="G42" i="14"/>
  <c r="F42" i="14"/>
  <c r="E42" i="14"/>
  <c r="D42" i="14"/>
  <c r="C42" i="14"/>
  <c r="K41" i="14"/>
  <c r="K40" i="14"/>
  <c r="K39" i="14"/>
  <c r="K38" i="14"/>
  <c r="K37" i="14"/>
  <c r="K36" i="14"/>
  <c r="K35" i="14"/>
  <c r="K34" i="14"/>
  <c r="K33" i="14"/>
  <c r="K32" i="14"/>
  <c r="K42" i="14" s="1"/>
  <c r="J29" i="14"/>
  <c r="I29" i="14"/>
  <c r="I55" i="14" s="1"/>
  <c r="H29" i="14"/>
  <c r="G29" i="14"/>
  <c r="F29" i="14"/>
  <c r="E29" i="14"/>
  <c r="E55" i="14" s="1"/>
  <c r="D29" i="14"/>
  <c r="C29" i="14"/>
  <c r="K28" i="14"/>
  <c r="K27" i="14"/>
  <c r="K26" i="14"/>
  <c r="K25" i="14"/>
  <c r="K24" i="14"/>
  <c r="K23" i="14"/>
  <c r="K22" i="14"/>
  <c r="K21" i="14"/>
  <c r="K20" i="14"/>
  <c r="K19" i="14"/>
  <c r="K29" i="14" s="1"/>
  <c r="J16" i="14"/>
  <c r="J55" i="14" s="1"/>
  <c r="I16" i="14"/>
  <c r="H16" i="14"/>
  <c r="H55" i="14" s="1"/>
  <c r="G16" i="14"/>
  <c r="G55" i="14" s="1"/>
  <c r="F16" i="14"/>
  <c r="F55" i="14" s="1"/>
  <c r="E16" i="14"/>
  <c r="D16" i="14"/>
  <c r="D55" i="14" s="1"/>
  <c r="C16" i="14"/>
  <c r="C55" i="14" s="1"/>
  <c r="K15" i="14"/>
  <c r="K14" i="14"/>
  <c r="K13" i="14"/>
  <c r="K12" i="14"/>
  <c r="K11" i="14"/>
  <c r="K10" i="14"/>
  <c r="K9" i="14"/>
  <c r="K8" i="14"/>
  <c r="K16" i="14" s="1"/>
  <c r="K7" i="14"/>
  <c r="K6" i="14"/>
  <c r="J138" i="47"/>
  <c r="I138" i="47"/>
  <c r="H138" i="47"/>
  <c r="G138" i="47"/>
  <c r="F138" i="47"/>
  <c r="E138" i="47"/>
  <c r="D138" i="47"/>
  <c r="C138" i="47"/>
  <c r="K138" i="47" s="1"/>
  <c r="J137" i="47"/>
  <c r="I137" i="47"/>
  <c r="H137" i="47"/>
  <c r="G137" i="47"/>
  <c r="F137" i="47"/>
  <c r="E137" i="47"/>
  <c r="D137" i="47"/>
  <c r="C137" i="47"/>
  <c r="K137" i="47" s="1"/>
  <c r="J135" i="47"/>
  <c r="I135" i="47"/>
  <c r="H135" i="47"/>
  <c r="G135" i="47"/>
  <c r="F135" i="47"/>
  <c r="E135" i="47"/>
  <c r="D135" i="47"/>
  <c r="C135" i="47"/>
  <c r="K135" i="47" s="1"/>
  <c r="J134" i="47"/>
  <c r="I134" i="47"/>
  <c r="H134" i="47"/>
  <c r="G134" i="47"/>
  <c r="F134" i="47"/>
  <c r="E134" i="47"/>
  <c r="D134" i="47"/>
  <c r="C134" i="47"/>
  <c r="K134" i="47" s="1"/>
  <c r="J133" i="47"/>
  <c r="I133" i="47"/>
  <c r="H133" i="47"/>
  <c r="G133" i="47"/>
  <c r="F133" i="47"/>
  <c r="E133" i="47"/>
  <c r="D133" i="47"/>
  <c r="C133" i="47"/>
  <c r="K133" i="47" s="1"/>
  <c r="J132" i="47"/>
  <c r="I132" i="47"/>
  <c r="H132" i="47"/>
  <c r="G132" i="47"/>
  <c r="F132" i="47"/>
  <c r="E132" i="47"/>
  <c r="D132" i="47"/>
  <c r="C132" i="47"/>
  <c r="K132" i="47" s="1"/>
  <c r="J131" i="47"/>
  <c r="I131" i="47"/>
  <c r="H131" i="47"/>
  <c r="G131" i="47"/>
  <c r="F131" i="47"/>
  <c r="E131" i="47"/>
  <c r="D131" i="47"/>
  <c r="C131" i="47"/>
  <c r="K131" i="47" s="1"/>
  <c r="J130" i="47"/>
  <c r="I130" i="47"/>
  <c r="H130" i="47"/>
  <c r="G130" i="47"/>
  <c r="F130" i="47"/>
  <c r="E130" i="47"/>
  <c r="D130" i="47"/>
  <c r="C130" i="47"/>
  <c r="K130" i="47" s="1"/>
  <c r="J129" i="47"/>
  <c r="I129" i="47"/>
  <c r="H129" i="47"/>
  <c r="G129" i="47"/>
  <c r="F129" i="47"/>
  <c r="E129" i="47"/>
  <c r="D129" i="47"/>
  <c r="C129" i="47"/>
  <c r="K129" i="47" s="1"/>
  <c r="J128" i="47"/>
  <c r="I128" i="47"/>
  <c r="H128" i="47"/>
  <c r="G128" i="47"/>
  <c r="F128" i="47"/>
  <c r="E128" i="47"/>
  <c r="D128" i="47"/>
  <c r="C128" i="47"/>
  <c r="K128" i="47" s="1"/>
  <c r="J127" i="47"/>
  <c r="I127" i="47"/>
  <c r="H127" i="47"/>
  <c r="G127" i="47"/>
  <c r="F127" i="47"/>
  <c r="E127" i="47"/>
  <c r="D127" i="47"/>
  <c r="C127" i="47"/>
  <c r="K127" i="47" s="1"/>
  <c r="J126" i="47"/>
  <c r="I126" i="47"/>
  <c r="H126" i="47"/>
  <c r="G126" i="47"/>
  <c r="F126" i="47"/>
  <c r="E126" i="47"/>
  <c r="D126" i="47"/>
  <c r="C126" i="47"/>
  <c r="K126" i="47" s="1"/>
  <c r="K136" i="47" s="1"/>
  <c r="K123" i="47"/>
  <c r="K122" i="47"/>
  <c r="J121" i="47"/>
  <c r="I121" i="47"/>
  <c r="H121" i="47"/>
  <c r="G121" i="47"/>
  <c r="F121" i="47"/>
  <c r="E121" i="47"/>
  <c r="D121" i="47"/>
  <c r="C121" i="47"/>
  <c r="K120" i="47"/>
  <c r="K119" i="47"/>
  <c r="K118" i="47"/>
  <c r="K117" i="47"/>
  <c r="K116" i="47"/>
  <c r="K115" i="47"/>
  <c r="K114" i="47"/>
  <c r="K113" i="47"/>
  <c r="K112" i="47"/>
  <c r="K111" i="47"/>
  <c r="K121" i="47" s="1"/>
  <c r="K108" i="47"/>
  <c r="K107" i="47"/>
  <c r="J106" i="47"/>
  <c r="I106" i="47"/>
  <c r="H106" i="47"/>
  <c r="G106" i="47"/>
  <c r="F106" i="47"/>
  <c r="E106" i="47"/>
  <c r="D106" i="47"/>
  <c r="C106" i="47"/>
  <c r="K105" i="47"/>
  <c r="K104" i="47"/>
  <c r="K103" i="47"/>
  <c r="K102" i="47"/>
  <c r="K101" i="47"/>
  <c r="K100" i="47"/>
  <c r="K99" i="47"/>
  <c r="K98" i="47"/>
  <c r="K97" i="47"/>
  <c r="K96" i="47"/>
  <c r="K106" i="47" s="1"/>
  <c r="K93" i="47"/>
  <c r="K92" i="47"/>
  <c r="J91" i="47"/>
  <c r="I91" i="47"/>
  <c r="H91" i="47"/>
  <c r="G91" i="47"/>
  <c r="F91" i="47"/>
  <c r="E91" i="47"/>
  <c r="D91" i="47"/>
  <c r="C91" i="47"/>
  <c r="K90" i="47"/>
  <c r="K89" i="47"/>
  <c r="K88" i="47"/>
  <c r="K87" i="47"/>
  <c r="K86" i="47"/>
  <c r="K85" i="47"/>
  <c r="K84" i="47"/>
  <c r="K83" i="47"/>
  <c r="K82" i="47"/>
  <c r="K91" i="47" s="1"/>
  <c r="K81" i="47"/>
  <c r="K78" i="47"/>
  <c r="K77" i="47"/>
  <c r="J76" i="47"/>
  <c r="I76" i="47"/>
  <c r="H76" i="47"/>
  <c r="G76" i="47"/>
  <c r="F76" i="47"/>
  <c r="E76" i="47"/>
  <c r="D76" i="47"/>
  <c r="C76" i="47"/>
  <c r="K75" i="47"/>
  <c r="K74" i="47"/>
  <c r="K73" i="47"/>
  <c r="K72" i="47"/>
  <c r="K71" i="47"/>
  <c r="K70" i="47"/>
  <c r="K69" i="47"/>
  <c r="K68" i="47"/>
  <c r="K67" i="47"/>
  <c r="K66" i="47"/>
  <c r="K76" i="47" s="1"/>
  <c r="K63" i="47"/>
  <c r="K62" i="47"/>
  <c r="J61" i="47"/>
  <c r="I61" i="47"/>
  <c r="H61" i="47"/>
  <c r="G61" i="47"/>
  <c r="F61" i="47"/>
  <c r="E61" i="47"/>
  <c r="D61" i="47"/>
  <c r="C61" i="47"/>
  <c r="K60" i="47"/>
  <c r="K59" i="47"/>
  <c r="K58" i="47"/>
  <c r="K57" i="47"/>
  <c r="K56" i="47"/>
  <c r="K55" i="47"/>
  <c r="K54" i="47"/>
  <c r="K53" i="47"/>
  <c r="K52" i="47"/>
  <c r="K51" i="47"/>
  <c r="K61" i="47" s="1"/>
  <c r="K48" i="47"/>
  <c r="K47" i="47"/>
  <c r="J46" i="47"/>
  <c r="I46" i="47"/>
  <c r="H46" i="47"/>
  <c r="G46" i="47"/>
  <c r="F46" i="47"/>
  <c r="E46" i="47"/>
  <c r="D46" i="47"/>
  <c r="C46" i="47"/>
  <c r="K45" i="47"/>
  <c r="K44" i="47"/>
  <c r="K43" i="47"/>
  <c r="K42" i="47"/>
  <c r="K41" i="47"/>
  <c r="K40" i="47"/>
  <c r="K39" i="47"/>
  <c r="K38" i="47"/>
  <c r="K37" i="47"/>
  <c r="K36" i="47"/>
  <c r="K46" i="47" s="1"/>
  <c r="K33" i="47"/>
  <c r="K32" i="47"/>
  <c r="J31" i="47"/>
  <c r="I31" i="47"/>
  <c r="H31" i="47"/>
  <c r="G31" i="47"/>
  <c r="F31" i="47"/>
  <c r="E31" i="47"/>
  <c r="D31" i="47"/>
  <c r="C31" i="47"/>
  <c r="K30" i="47"/>
  <c r="K29" i="47"/>
  <c r="K28" i="47"/>
  <c r="K27" i="47"/>
  <c r="K26" i="47"/>
  <c r="K25" i="47"/>
  <c r="K24" i="47"/>
  <c r="K23" i="47"/>
  <c r="K22" i="47"/>
  <c r="K31" i="47" s="1"/>
  <c r="K21" i="47"/>
  <c r="K18" i="47"/>
  <c r="K17" i="47"/>
  <c r="J16" i="47"/>
  <c r="J136" i="47" s="1"/>
  <c r="I16" i="47"/>
  <c r="I136" i="47" s="1"/>
  <c r="H16" i="47"/>
  <c r="H136" i="47" s="1"/>
  <c r="G16" i="47"/>
  <c r="G136" i="47" s="1"/>
  <c r="F16" i="47"/>
  <c r="F136" i="47" s="1"/>
  <c r="E16" i="47"/>
  <c r="E136" i="47" s="1"/>
  <c r="D16" i="47"/>
  <c r="D136" i="47" s="1"/>
  <c r="C16" i="47"/>
  <c r="C136" i="47" s="1"/>
  <c r="K15" i="47"/>
  <c r="K14" i="47"/>
  <c r="K13" i="47"/>
  <c r="K12" i="47"/>
  <c r="K11" i="47"/>
  <c r="K10" i="47"/>
  <c r="K9" i="47"/>
  <c r="K8" i="47"/>
  <c r="K16" i="47" s="1"/>
  <c r="K7" i="47"/>
  <c r="K6" i="47"/>
  <c r="I15" i="32"/>
  <c r="H15" i="32"/>
  <c r="G15" i="32"/>
  <c r="F15" i="32"/>
  <c r="E15" i="32"/>
  <c r="D15" i="32"/>
  <c r="C15" i="32"/>
  <c r="J14" i="32"/>
  <c r="J13" i="32"/>
  <c r="J12" i="32"/>
  <c r="J11" i="32"/>
  <c r="J10" i="32"/>
  <c r="J9" i="32"/>
  <c r="J8" i="32"/>
  <c r="J7" i="32"/>
  <c r="J6" i="32"/>
  <c r="J5" i="32"/>
  <c r="J15" i="32" s="1"/>
  <c r="I4" i="6"/>
  <c r="I3" i="6"/>
  <c r="J67" i="59"/>
  <c r="I67" i="59"/>
  <c r="H67" i="59"/>
  <c r="G67" i="59"/>
  <c r="F67" i="59"/>
  <c r="E67" i="59"/>
  <c r="D67" i="59"/>
  <c r="C67" i="59"/>
  <c r="K67" i="59" s="1"/>
  <c r="J66" i="59"/>
  <c r="I66" i="59"/>
  <c r="H66" i="59"/>
  <c r="G66" i="59"/>
  <c r="F66" i="59"/>
  <c r="E66" i="59"/>
  <c r="D66" i="59"/>
  <c r="C66" i="59"/>
  <c r="K66" i="59" s="1"/>
  <c r="J65" i="59"/>
  <c r="I65" i="59"/>
  <c r="H65" i="59"/>
  <c r="G65" i="59"/>
  <c r="F65" i="59"/>
  <c r="E65" i="59"/>
  <c r="D65" i="59"/>
  <c r="C65" i="59"/>
  <c r="K65" i="59" s="1"/>
  <c r="J64" i="59"/>
  <c r="I64" i="59"/>
  <c r="H64" i="59"/>
  <c r="G64" i="59"/>
  <c r="F64" i="59"/>
  <c r="E64" i="59"/>
  <c r="D64" i="59"/>
  <c r="C64" i="59"/>
  <c r="K64" i="59" s="1"/>
  <c r="J63" i="59"/>
  <c r="I63" i="59"/>
  <c r="H63" i="59"/>
  <c r="G63" i="59"/>
  <c r="F63" i="59"/>
  <c r="E63" i="59"/>
  <c r="D63" i="59"/>
  <c r="C63" i="59"/>
  <c r="K63" i="59" s="1"/>
  <c r="J62" i="59"/>
  <c r="I62" i="59"/>
  <c r="H62" i="59"/>
  <c r="G62" i="59"/>
  <c r="F62" i="59"/>
  <c r="E62" i="59"/>
  <c r="D62" i="59"/>
  <c r="C62" i="59"/>
  <c r="K62" i="59" s="1"/>
  <c r="J61" i="59"/>
  <c r="I61" i="59"/>
  <c r="H61" i="59"/>
  <c r="G61" i="59"/>
  <c r="F61" i="59"/>
  <c r="E61" i="59"/>
  <c r="D61" i="59"/>
  <c r="C61" i="59"/>
  <c r="K61" i="59" s="1"/>
  <c r="J60" i="59"/>
  <c r="I60" i="59"/>
  <c r="H60" i="59"/>
  <c r="G60" i="59"/>
  <c r="F60" i="59"/>
  <c r="E60" i="59"/>
  <c r="D60" i="59"/>
  <c r="C60" i="59"/>
  <c r="K60" i="59" s="1"/>
  <c r="J59" i="59"/>
  <c r="I59" i="59"/>
  <c r="H59" i="59"/>
  <c r="G59" i="59"/>
  <c r="F59" i="59"/>
  <c r="E59" i="59"/>
  <c r="D59" i="59"/>
  <c r="C59" i="59"/>
  <c r="K59" i="59" s="1"/>
  <c r="J58" i="59"/>
  <c r="I58" i="59"/>
  <c r="H58" i="59"/>
  <c r="G58" i="59"/>
  <c r="F58" i="59"/>
  <c r="E58" i="59"/>
  <c r="D58" i="59"/>
  <c r="C58" i="59"/>
  <c r="K58" i="59" s="1"/>
  <c r="K68" i="59" s="1"/>
  <c r="J55" i="59"/>
  <c r="I55" i="59"/>
  <c r="H55" i="59"/>
  <c r="G55" i="59"/>
  <c r="F55" i="59"/>
  <c r="E55" i="59"/>
  <c r="D55" i="59"/>
  <c r="C55" i="59"/>
  <c r="K54" i="59"/>
  <c r="K53" i="59"/>
  <c r="K52" i="59"/>
  <c r="K51" i="59"/>
  <c r="K50" i="59"/>
  <c r="K49" i="59"/>
  <c r="K48" i="59"/>
  <c r="K47" i="59"/>
  <c r="K46" i="59"/>
  <c r="K45" i="59"/>
  <c r="K55" i="59" s="1"/>
  <c r="J42" i="59"/>
  <c r="I42" i="59"/>
  <c r="H42" i="59"/>
  <c r="G42" i="59"/>
  <c r="F42" i="59"/>
  <c r="E42" i="59"/>
  <c r="D42" i="59"/>
  <c r="C42" i="59"/>
  <c r="K41" i="59"/>
  <c r="K40" i="59"/>
  <c r="K39" i="59"/>
  <c r="K38" i="59"/>
  <c r="K37" i="59"/>
  <c r="K36" i="59"/>
  <c r="K35" i="59"/>
  <c r="K34" i="59"/>
  <c r="K42" i="59" s="1"/>
  <c r="K33" i="59"/>
  <c r="K32" i="59"/>
  <c r="J29" i="59"/>
  <c r="I29" i="59"/>
  <c r="H29" i="59"/>
  <c r="G29" i="59"/>
  <c r="F29" i="59"/>
  <c r="E29" i="59"/>
  <c r="D29" i="59"/>
  <c r="C29" i="59"/>
  <c r="K28" i="59"/>
  <c r="K27" i="59"/>
  <c r="K26" i="59"/>
  <c r="K25" i="59"/>
  <c r="K24" i="59"/>
  <c r="K23" i="59"/>
  <c r="K22" i="59"/>
  <c r="K21" i="59"/>
  <c r="K20" i="59"/>
  <c r="K29" i="59" s="1"/>
  <c r="K19" i="59"/>
  <c r="J16" i="59"/>
  <c r="J68" i="59" s="1"/>
  <c r="I16" i="59"/>
  <c r="I68" i="59" s="1"/>
  <c r="H16" i="59"/>
  <c r="H68" i="59" s="1"/>
  <c r="G16" i="59"/>
  <c r="G68" i="59" s="1"/>
  <c r="F16" i="59"/>
  <c r="F68" i="59" s="1"/>
  <c r="E16" i="59"/>
  <c r="E68" i="59" s="1"/>
  <c r="D16" i="59"/>
  <c r="D68" i="59" s="1"/>
  <c r="C16" i="59"/>
  <c r="C68" i="59" s="1"/>
  <c r="K15" i="59"/>
  <c r="K14" i="59"/>
  <c r="K13" i="59"/>
  <c r="K12" i="59"/>
  <c r="K11" i="59"/>
  <c r="K10" i="59"/>
  <c r="K9" i="59"/>
  <c r="K8" i="59"/>
  <c r="K7" i="59"/>
  <c r="K6" i="59"/>
  <c r="K16" i="59" s="1"/>
  <c r="J119" i="1"/>
  <c r="I119" i="1"/>
  <c r="H119" i="1"/>
  <c r="G119" i="1"/>
  <c r="F119" i="1"/>
  <c r="E119" i="1"/>
  <c r="D119" i="1"/>
  <c r="C119" i="1"/>
  <c r="J118" i="1"/>
  <c r="I118" i="1"/>
  <c r="H118" i="1"/>
  <c r="G118" i="1"/>
  <c r="F118" i="1"/>
  <c r="E118" i="1"/>
  <c r="D118" i="1"/>
  <c r="C118" i="1"/>
  <c r="J117" i="1"/>
  <c r="I117" i="1"/>
  <c r="H117" i="1"/>
  <c r="G117" i="1"/>
  <c r="F117" i="1"/>
  <c r="E117" i="1"/>
  <c r="D117" i="1"/>
  <c r="C117" i="1"/>
  <c r="J116" i="1"/>
  <c r="I116" i="1"/>
  <c r="H116" i="1"/>
  <c r="G116" i="1"/>
  <c r="F116" i="1"/>
  <c r="E116" i="1"/>
  <c r="D116" i="1"/>
  <c r="C116" i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J107" i="1"/>
  <c r="I107" i="1"/>
  <c r="H107" i="1"/>
  <c r="G107" i="1"/>
  <c r="F107" i="1"/>
  <c r="E107" i="1"/>
  <c r="D107" i="1"/>
  <c r="C107" i="1"/>
  <c r="K106" i="1"/>
  <c r="K105" i="1"/>
  <c r="K104" i="1"/>
  <c r="K103" i="1"/>
  <c r="K102" i="1"/>
  <c r="K101" i="1"/>
  <c r="K100" i="1"/>
  <c r="K99" i="1"/>
  <c r="K98" i="1"/>
  <c r="K97" i="1"/>
  <c r="K107" i="1" s="1"/>
  <c r="J94" i="1"/>
  <c r="I94" i="1"/>
  <c r="H94" i="1"/>
  <c r="G94" i="1"/>
  <c r="F94" i="1"/>
  <c r="E94" i="1"/>
  <c r="D94" i="1"/>
  <c r="C94" i="1"/>
  <c r="K93" i="1"/>
  <c r="K92" i="1"/>
  <c r="K91" i="1"/>
  <c r="K90" i="1"/>
  <c r="K89" i="1"/>
  <c r="K88" i="1"/>
  <c r="K87" i="1"/>
  <c r="K86" i="1"/>
  <c r="K85" i="1"/>
  <c r="K84" i="1"/>
  <c r="J81" i="1"/>
  <c r="I81" i="1"/>
  <c r="H81" i="1"/>
  <c r="G81" i="1"/>
  <c r="F81" i="1"/>
  <c r="E81" i="1"/>
  <c r="D81" i="1"/>
  <c r="C81" i="1"/>
  <c r="K80" i="1"/>
  <c r="K79" i="1"/>
  <c r="K78" i="1"/>
  <c r="K77" i="1"/>
  <c r="K76" i="1"/>
  <c r="K75" i="1"/>
  <c r="K74" i="1"/>
  <c r="K73" i="1"/>
  <c r="K72" i="1"/>
  <c r="K71" i="1"/>
  <c r="J68" i="1"/>
  <c r="I68" i="1"/>
  <c r="H68" i="1"/>
  <c r="G68" i="1"/>
  <c r="F68" i="1"/>
  <c r="E68" i="1"/>
  <c r="D68" i="1"/>
  <c r="C68" i="1"/>
  <c r="K67" i="1"/>
  <c r="K66" i="1"/>
  <c r="K65" i="1"/>
  <c r="K64" i="1"/>
  <c r="K63" i="1"/>
  <c r="K62" i="1"/>
  <c r="K61" i="1"/>
  <c r="K60" i="1"/>
  <c r="K59" i="1"/>
  <c r="K58" i="1"/>
  <c r="J55" i="1"/>
  <c r="I55" i="1"/>
  <c r="H55" i="1"/>
  <c r="G55" i="1"/>
  <c r="F55" i="1"/>
  <c r="E55" i="1"/>
  <c r="D55" i="1"/>
  <c r="C55" i="1"/>
  <c r="K54" i="1"/>
  <c r="K53" i="1"/>
  <c r="K52" i="1"/>
  <c r="K51" i="1"/>
  <c r="K50" i="1"/>
  <c r="K49" i="1"/>
  <c r="K48" i="1"/>
  <c r="K47" i="1"/>
  <c r="K46" i="1"/>
  <c r="K45" i="1"/>
  <c r="K55" i="1" s="1"/>
  <c r="J42" i="1"/>
  <c r="I42" i="1"/>
  <c r="H42" i="1"/>
  <c r="G42" i="1"/>
  <c r="F42" i="1"/>
  <c r="E42" i="1"/>
  <c r="D42" i="1"/>
  <c r="C42" i="1"/>
  <c r="K41" i="1"/>
  <c r="K40" i="1"/>
  <c r="K39" i="1"/>
  <c r="K38" i="1"/>
  <c r="K37" i="1"/>
  <c r="K36" i="1"/>
  <c r="K35" i="1"/>
  <c r="K34" i="1"/>
  <c r="K42" i="1" s="1"/>
  <c r="K33" i="1"/>
  <c r="K32" i="1"/>
  <c r="J29" i="1"/>
  <c r="I29" i="1"/>
  <c r="H29" i="1"/>
  <c r="G29" i="1"/>
  <c r="F29" i="1"/>
  <c r="E29" i="1"/>
  <c r="D29" i="1"/>
  <c r="C29" i="1"/>
  <c r="K28" i="1"/>
  <c r="K27" i="1"/>
  <c r="K26" i="1"/>
  <c r="K25" i="1"/>
  <c r="K24" i="1"/>
  <c r="K23" i="1"/>
  <c r="K22" i="1"/>
  <c r="K21" i="1"/>
  <c r="K20" i="1"/>
  <c r="K19" i="1"/>
  <c r="J16" i="1"/>
  <c r="I16" i="1"/>
  <c r="H16" i="1"/>
  <c r="H120" i="1" s="1"/>
  <c r="G16" i="1"/>
  <c r="G120" i="1" s="1"/>
  <c r="F16" i="1"/>
  <c r="E16" i="1"/>
  <c r="D16" i="1"/>
  <c r="D120" i="1" s="1"/>
  <c r="C16" i="1"/>
  <c r="C120" i="1" s="1"/>
  <c r="K15" i="1"/>
  <c r="K14" i="1"/>
  <c r="K13" i="1"/>
  <c r="K117" i="1" s="1"/>
  <c r="K12" i="1"/>
  <c r="K116" i="1" s="1"/>
  <c r="K11" i="1"/>
  <c r="K10" i="1"/>
  <c r="K9" i="1"/>
  <c r="K113" i="1" s="1"/>
  <c r="K8" i="1"/>
  <c r="K112" i="1" s="1"/>
  <c r="K7" i="1"/>
  <c r="K6" i="1"/>
  <c r="K29" i="1" l="1"/>
  <c r="K16" i="1"/>
  <c r="K118" i="1"/>
  <c r="I120" i="1"/>
  <c r="K111" i="1"/>
  <c r="K115" i="1"/>
  <c r="K119" i="1"/>
  <c r="F120" i="1"/>
  <c r="J120" i="1"/>
  <c r="K81" i="1"/>
  <c r="K114" i="1"/>
  <c r="E120" i="1"/>
  <c r="K68" i="1"/>
  <c r="K94" i="1"/>
  <c r="K16" i="17"/>
  <c r="K136" i="17" s="1"/>
  <c r="K55" i="14"/>
  <c r="K110" i="1"/>
  <c r="K120" i="1" l="1"/>
  <c r="B15" i="28" l="1"/>
  <c r="C12" i="36" l="1"/>
  <c r="B12" i="36"/>
  <c r="I4" i="8" l="1"/>
  <c r="I3" i="8"/>
  <c r="I4" i="7"/>
  <c r="I3" i="7"/>
  <c r="K3" i="40" l="1"/>
  <c r="J3" i="40"/>
  <c r="J5" i="40" l="1"/>
</calcChain>
</file>

<file path=xl/comments1.xml><?xml version="1.0" encoding="utf-8"?>
<comments xmlns="http://schemas.openxmlformats.org/spreadsheetml/2006/main">
  <authors>
    <author>Martin Švec</author>
  </authors>
  <commentList>
    <comment ref="G18" authorId="0">
      <text>
        <r>
          <rPr>
            <b/>
            <sz val="9"/>
            <color indexed="81"/>
            <rFont val="Tahoma"/>
            <family val="2"/>
            <charset val="238"/>
          </rPr>
          <t>Martin Švec:</t>
        </r>
        <r>
          <rPr>
            <sz val="9"/>
            <color indexed="81"/>
            <rFont val="Tahoma"/>
            <family val="2"/>
            <charset val="238"/>
          </rPr>
          <t xml:space="preserve">
v daném případě lze rozumět garanty praxí na institucích, tj. 20 udává hrubý počet studentů, kteří praxe vykonávají; jinak garantem praxí jakožto kurzu SP je vždy interní člověk</t>
        </r>
      </text>
    </comment>
  </commentList>
</comments>
</file>

<file path=xl/sharedStrings.xml><?xml version="1.0" encoding="utf-8"?>
<sst xmlns="http://schemas.openxmlformats.org/spreadsheetml/2006/main" count="2501" uniqueCount="453">
  <si>
    <t>Bakalářské studium</t>
  </si>
  <si>
    <t>Navazující magisterské studium</t>
  </si>
  <si>
    <t>Magisterské studium</t>
  </si>
  <si>
    <t>Doktorské studium</t>
  </si>
  <si>
    <t>CELKEM</t>
  </si>
  <si>
    <t>přírodní vědy a nauky</t>
  </si>
  <si>
    <t>21-39</t>
  </si>
  <si>
    <t>51-53</t>
  </si>
  <si>
    <t>11-18</t>
  </si>
  <si>
    <t>KKOV</t>
  </si>
  <si>
    <t>Skupiny akreditovaných studijních programů</t>
  </si>
  <si>
    <t>technické vědy a nauky</t>
  </si>
  <si>
    <t>zeměděl.-les. a veter. vědy a nauky</t>
  </si>
  <si>
    <t>zdravot., lékař. a farm. vědy a nauky</t>
  </si>
  <si>
    <t>společenské vědy, nauky a služby</t>
  </si>
  <si>
    <t>ekonomie</t>
  </si>
  <si>
    <t>právo, právní a veřejnosprávní činnost</t>
  </si>
  <si>
    <t>pedagogika, učitelství a sociál. péče</t>
  </si>
  <si>
    <t>obory z oblasti psychologie</t>
  </si>
  <si>
    <t>vědy a nauky o kultuře a umění</t>
  </si>
  <si>
    <t>61,67,71-73</t>
  </si>
  <si>
    <t>P = prezenční</t>
  </si>
  <si>
    <t>K/D = kombinované / distanční</t>
  </si>
  <si>
    <t>P</t>
  </si>
  <si>
    <t>K/D</t>
  </si>
  <si>
    <t>Partnerské organizace</t>
  </si>
  <si>
    <t>Přidružené organizace</t>
  </si>
  <si>
    <t>Počátek realizace programu</t>
  </si>
  <si>
    <t>Popis organizace studia, včetně příjímání studentů a ukončení</t>
  </si>
  <si>
    <t>Název programu 1</t>
  </si>
  <si>
    <t>Druh programu (Joint/Double/Multiple Degree)</t>
  </si>
  <si>
    <t>Typ programu (bakalářský, navazující magisterský, magisterský, doktorský)</t>
  </si>
  <si>
    <t>Délka studia (semestry)</t>
  </si>
  <si>
    <t>Název studijního programu 1</t>
  </si>
  <si>
    <t>Partnerská vyšší odborná škola</t>
  </si>
  <si>
    <t>Počet přihlášek</t>
  </si>
  <si>
    <t>Akademičtí pracovníci</t>
  </si>
  <si>
    <t>Profesoři</t>
  </si>
  <si>
    <t>Docenti</t>
  </si>
  <si>
    <t>Odborní asistenti</t>
  </si>
  <si>
    <t>Asistenti</t>
  </si>
  <si>
    <t>Lektoři</t>
  </si>
  <si>
    <t>ženy</t>
  </si>
  <si>
    <t>do 29 let</t>
  </si>
  <si>
    <t>30-39 let</t>
  </si>
  <si>
    <t>40-49 let</t>
  </si>
  <si>
    <t>50-59 let</t>
  </si>
  <si>
    <t>60-69 let</t>
  </si>
  <si>
    <t>nad 70 let</t>
  </si>
  <si>
    <t>Rozsahy úvazků</t>
  </si>
  <si>
    <t>do 0,3</t>
  </si>
  <si>
    <t>prof.</t>
  </si>
  <si>
    <t>doc.</t>
  </si>
  <si>
    <t>ostatní</t>
  </si>
  <si>
    <t>DrSc., CSc., Dr., Ph.D., Th.D.</t>
  </si>
  <si>
    <t>Počet</t>
  </si>
  <si>
    <t>Účel stipendia</t>
  </si>
  <si>
    <t>Počty studentů</t>
  </si>
  <si>
    <t>Počet lůžek v pronajatých zařízeních</t>
  </si>
  <si>
    <t>Knihovní fond celkem</t>
  </si>
  <si>
    <t>Kurzy orientované na výkon povolání</t>
  </si>
  <si>
    <t>Kurzy zájmové</t>
  </si>
  <si>
    <t>U3V</t>
  </si>
  <si>
    <t>Z toho počet účastníků, jež byli přijímaní do akreditovaných studijních programů podle § 60 zákona o vysokých školách</t>
  </si>
  <si>
    <t>do 15 hod</t>
  </si>
  <si>
    <t>Ostatní</t>
  </si>
  <si>
    <t>Poskytnuté finanční prostředky v tis. Kč</t>
  </si>
  <si>
    <t>Z toho Marie-Curie Actions</t>
  </si>
  <si>
    <t>Skupina KKOV</t>
  </si>
  <si>
    <t>Vědečtí, výzkumní a vývojoví pracovníci podílející se na pedagog. činnosti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</si>
  <si>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</si>
  <si>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</si>
  <si>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</si>
  <si>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</si>
  <si>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případech zvláštního zřetele hodných dle § 91 odst. 2 písm. e)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</si>
  <si>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</si>
  <si>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</si>
  <si>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</si>
  <si>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</si>
  <si>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t>v případě tíživé sociální situace studenta dle § 91 odst. 3</t>
  </si>
  <si>
    <t>z toho ubytovací stipendium</t>
  </si>
  <si>
    <t>Institucionální rozvojový plán</t>
  </si>
  <si>
    <t xml:space="preserve">Vědečtí, výzkumní a vývojoví pracovníci podílející se na pedagog. činnosti </t>
  </si>
  <si>
    <t>Naplňování stanovených cílů/indikátorů</t>
  </si>
  <si>
    <t>Cílový stav</t>
  </si>
  <si>
    <t>Výchozí stav</t>
  </si>
  <si>
    <t>CELKEM profesoři</t>
  </si>
  <si>
    <t>CELKEM docenti</t>
  </si>
  <si>
    <t xml:space="preserve">Země </t>
  </si>
  <si>
    <t>Celkem</t>
  </si>
  <si>
    <t>Celkem žen</t>
  </si>
  <si>
    <t>Počet aktivních studií k 31. 12.</t>
  </si>
  <si>
    <t xml:space="preserve">Z toho počet žen celkem </t>
  </si>
  <si>
    <t>Z toho počet cizinců celkem</t>
  </si>
  <si>
    <t>Počet přijetí</t>
  </si>
  <si>
    <t>Počet zápisů ke studiu</t>
  </si>
  <si>
    <t>Počty žen na ostatních pracovištích</t>
  </si>
  <si>
    <t>Vědečtí pracovníci*</t>
  </si>
  <si>
    <t>Jakým způsobem jsou realizovány výměny studentů?</t>
  </si>
  <si>
    <t>Jakým způsobem je vydáván diplom a dodatek k diplomu?</t>
  </si>
  <si>
    <t>CELKEM zaměstnanci</t>
  </si>
  <si>
    <t>V ČR</t>
  </si>
  <si>
    <t>V zahraničí</t>
  </si>
  <si>
    <t>Investiční</t>
  </si>
  <si>
    <t>Neinvestiční</t>
  </si>
  <si>
    <t>0,31–0,5</t>
  </si>
  <si>
    <t>0,51–0,7</t>
  </si>
  <si>
    <t>Fakulta celkem</t>
  </si>
  <si>
    <t>X</t>
  </si>
  <si>
    <t>VŠ CELKEM</t>
  </si>
  <si>
    <t>Počet studijních programů</t>
  </si>
  <si>
    <t>CELKEM za zemi</t>
  </si>
  <si>
    <t xml:space="preserve">     z toho ženy</t>
  </si>
  <si>
    <t>Počet projektů*</t>
  </si>
  <si>
    <t xml:space="preserve">Doktorské studium </t>
  </si>
  <si>
    <t xml:space="preserve">S počtem účastníků vyšším než 60 </t>
  </si>
  <si>
    <t>Počet osob podílejících se na výuce</t>
  </si>
  <si>
    <t>Počet osob podílejících se na vedení závěrečné práce</t>
  </si>
  <si>
    <t>Osoby mající pracovně právní vztah s vysokou školou nebo její součástí</t>
  </si>
  <si>
    <t>Osoby nemající pracovně právní vztah s vysokou školou nebo její součástí</t>
  </si>
  <si>
    <t>H2020/ 7. rámcový program EK</t>
  </si>
  <si>
    <t>CELKEM akademičtí pracovníci</t>
  </si>
  <si>
    <t>z toho ženy</t>
  </si>
  <si>
    <t>Patentové přihlášky podané</t>
  </si>
  <si>
    <t>Udělené patenty**</t>
  </si>
  <si>
    <t>Zapsané užitné vzory</t>
  </si>
  <si>
    <t>Z toho kmenoví zaměstnanci dané VŠ</t>
  </si>
  <si>
    <t>od 16 do 100 hod</t>
  </si>
  <si>
    <t>více než 100 hod</t>
  </si>
  <si>
    <t>Počet osob podílejících se na praxi</t>
  </si>
  <si>
    <t>Albánská republika</t>
  </si>
  <si>
    <t>Belgické království</t>
  </si>
  <si>
    <t>Bulharská republika</t>
  </si>
  <si>
    <t>Čínská lidová republika</t>
  </si>
  <si>
    <t>Estonská republika</t>
  </si>
  <si>
    <t>Finská republika</t>
  </si>
  <si>
    <t>Francouzská republika</t>
  </si>
  <si>
    <t>Chorvatská republika</t>
  </si>
  <si>
    <t>Italská republika</t>
  </si>
  <si>
    <t>Stát Izrael</t>
  </si>
  <si>
    <t>Japonsko</t>
  </si>
  <si>
    <t>Kanada</t>
  </si>
  <si>
    <t>Keňská republika</t>
  </si>
  <si>
    <t>Kosovská republika</t>
  </si>
  <si>
    <t>Litevská republika</t>
  </si>
  <si>
    <t>Lotyšská republika</t>
  </si>
  <si>
    <t>Maďarsko</t>
  </si>
  <si>
    <t>Bývalá jugoslávská republika Makedonie</t>
  </si>
  <si>
    <t>Spojené státy mexické</t>
  </si>
  <si>
    <t>Moldavská republika</t>
  </si>
  <si>
    <t>Spolková republika Německo</t>
  </si>
  <si>
    <t>Nizozemsko</t>
  </si>
  <si>
    <t>Norské království</t>
  </si>
  <si>
    <t>Nezávislý stát Papua Nová Guinea</t>
  </si>
  <si>
    <t>Polská republika</t>
  </si>
  <si>
    <t>Portugalská republika</t>
  </si>
  <si>
    <t>Rakouská republika</t>
  </si>
  <si>
    <t>Rumunsko</t>
  </si>
  <si>
    <t>Ruská federace</t>
  </si>
  <si>
    <t>Řecká republika</t>
  </si>
  <si>
    <t>Slovenská republika</t>
  </si>
  <si>
    <t>Slovinská republika</t>
  </si>
  <si>
    <t>Spojené státy americké</t>
  </si>
  <si>
    <t>Srbská republika</t>
  </si>
  <si>
    <t>Španělské království</t>
  </si>
  <si>
    <t>Švédské království</t>
  </si>
  <si>
    <t>Čínská republika (Tchaj-wan)</t>
  </si>
  <si>
    <t>Turecká republika</t>
  </si>
  <si>
    <t>Ukrajina</t>
  </si>
  <si>
    <t>Spojené království Velké Británie a Severního Irska</t>
  </si>
  <si>
    <t>Vietnamská socialistická republika</t>
  </si>
  <si>
    <t>Počet CELKEM</t>
  </si>
  <si>
    <t>Příjmy CELKEM</t>
  </si>
  <si>
    <t>Licenční smlouvy nově uzavřené</t>
  </si>
  <si>
    <t>Licenční smlouvy platné k 31. 12.</t>
  </si>
  <si>
    <t>Souhrnné informace k tab. 8.4</t>
  </si>
  <si>
    <t>Celkový počet</t>
  </si>
  <si>
    <t>Celkové příjmy</t>
  </si>
  <si>
    <t>Průměrný příjem na 1 zakázku</t>
  </si>
  <si>
    <t>Nově uzavřené licenční smlouvy, smluvní výzkum, konzultace, poradentství a placené vzdělávací kurzy pro zaměstnance subjektů aplikační sféry</t>
  </si>
  <si>
    <t>Souhrnné informace k tab. 2.5</t>
  </si>
  <si>
    <t>Souhrnné informace k tab. 2.4</t>
  </si>
  <si>
    <t>Souhrnné informace k tab. 2.3</t>
  </si>
  <si>
    <t>Tab. 2.1: Akreditované studijní programy (počty)</t>
  </si>
  <si>
    <t>Tab. 2.3: Joint/Double/Multiple Degree studijní programy realizované se zahraniční VŠ</t>
  </si>
  <si>
    <t>Tab. 3.2: Studenti - samoplátci (počty studií)</t>
  </si>
  <si>
    <t>Tab. 3.3: Studijní neúspěšnost 1. ročníku studia (v %)</t>
  </si>
  <si>
    <t>Tab. 8.1:  Konference (spolu)pořádané vysokou školou (počty)</t>
  </si>
  <si>
    <t>Tab. 8.2: Odborníci z aplikační sféry podílející se na výuce a na praxi v akreditovaných studijních programech (počty)</t>
  </si>
  <si>
    <t>Kontrola s údaji z tab. 6.3</t>
  </si>
  <si>
    <t>Kontrola s údaji z tab. 6.2</t>
  </si>
  <si>
    <t>Rektor/Děkan</t>
  </si>
  <si>
    <t>Prorektor/Proděkan</t>
  </si>
  <si>
    <t>Akademický senát</t>
  </si>
  <si>
    <t>Správní rada</t>
  </si>
  <si>
    <t>Ředitel ústavu, vysokoškolského zemědělského nebo lesního statku</t>
  </si>
  <si>
    <t>Vedoucí katedry/institutu/výzkumného pracoviště</t>
  </si>
  <si>
    <t xml:space="preserve">              z toho přírůstek e-knih v trvalém nákupu</t>
  </si>
  <si>
    <t xml:space="preserve">              z toho přírůstek fyzických jednotek</t>
  </si>
  <si>
    <t>Počet aktivních studií v těchto programech</t>
  </si>
  <si>
    <t>0,71–1</t>
  </si>
  <si>
    <t>více než 1</t>
  </si>
  <si>
    <t>Tab. 6.4: Vedoucí pracovníci (fyzické osoby)</t>
  </si>
  <si>
    <t>Počty aktivních studií</t>
  </si>
  <si>
    <t xml:space="preserve">                    Rakousko</t>
  </si>
  <si>
    <t xml:space="preserve">                    Slovensko</t>
  </si>
  <si>
    <t xml:space="preserve">                   ostatní státy EU</t>
  </si>
  <si>
    <t xml:space="preserve">       v tom:  Německo</t>
  </si>
  <si>
    <t xml:space="preserve">                    Polsko</t>
  </si>
  <si>
    <t xml:space="preserve">                   ostatní státy mimo EU</t>
  </si>
  <si>
    <t>Počet uchazečů (fyzické osoby)</t>
  </si>
  <si>
    <t>Tab. 6.1: Akademičtí a vědečtí pracovníci a ostatní zaměstnanci celkem (průměrné přepočtené počty)</t>
  </si>
  <si>
    <t>Profesoři jmenovaní v roce 2018</t>
  </si>
  <si>
    <t>Docenti jmenovaní v roce 2018</t>
  </si>
  <si>
    <t>Počet podaných žádostí/rezervací o ubytování k 31/12/2018</t>
  </si>
  <si>
    <t>Počet kladně vyřízených žádostí/rezervací o ubytování k 31/12/2018</t>
  </si>
  <si>
    <t>Počet lůžkodnů v roce 2018</t>
  </si>
  <si>
    <t>Počet hlavních jídel vydaných v roce 2018 studentům</t>
  </si>
  <si>
    <t>Počet hlavních jídel vydaných v roce 2018 zaměstnancům vysoké školy</t>
  </si>
  <si>
    <t>Počet hlavních jídel vydaných v roce 2018 ostatním strávníkům</t>
  </si>
  <si>
    <t xml:space="preserve">              z toho fyzických jednotek</t>
  </si>
  <si>
    <t xml:space="preserve">              z toho e-knih v trvalém nákupu</t>
  </si>
  <si>
    <t xml:space="preserve">Podíl [%] a počet absolventů doktorského studia, u nichž délka zahraničního pobytu dosáhla alespoň 1 měsíc (tj. 30 dní) </t>
  </si>
  <si>
    <t>Podíl [%] a počet absolventů doktorského studia, u nichž délka zahraničního pobytu dosáhla alespoň 1 měsíc (tj. 30 dní)</t>
  </si>
  <si>
    <t>Podíl [%] a počet absolventů, kteří během svého studia vyjeli na zahraniční pobyt v délce alespoň 14 dní</t>
  </si>
  <si>
    <t>podíl</t>
  </si>
  <si>
    <t>počet</t>
  </si>
  <si>
    <t>Tab. 6.2: Věková struktura akademických a vědeckých pracovníků (počty fyzických osob)</t>
  </si>
  <si>
    <t>Tab. 6.5: Akademičtí a vědečtí pracovníci s cizím státním občanstvím (průměrné přepočtené počty)</t>
  </si>
  <si>
    <t>Tab. 7.3: Mobilita absolventů (počty a podíly absolvovaných studií)</t>
  </si>
  <si>
    <t>1051</t>
  </si>
  <si>
    <t>Univerzita Jana Evangelisty Purkyně v Ústí nad Labem</t>
  </si>
  <si>
    <t>Fakulta sociálně ekonomická</t>
  </si>
  <si>
    <t>Fakulta strojního inženýrství</t>
  </si>
  <si>
    <t>Fakulta umění a designu</t>
  </si>
  <si>
    <t>Fakulta zdravotnických studií</t>
  </si>
  <si>
    <t>Fakulta životního prostředí</t>
  </si>
  <si>
    <t>Filozofická fakulta</t>
  </si>
  <si>
    <t>Pedagogická fakulta</t>
  </si>
  <si>
    <t>Přírodovědecká fakulta</t>
  </si>
  <si>
    <t>Filologie/obor Německá filologie v česko-německém interkulturním kontextu</t>
  </si>
  <si>
    <t>Universita Bayreuth (Německo)</t>
  </si>
  <si>
    <t>double degree program</t>
  </si>
  <si>
    <t>4 semestry</t>
  </si>
  <si>
    <t>navazující magisterský</t>
  </si>
  <si>
    <t xml:space="preserve">Uchazeč musí být studentem oboru Německá filologie v česko-německém interkulturním kontextu na FF UJEP a v průběhu 2. semestru musí úspěšně absolvovat výběrové řízení ke studiu v programu double degree. Student musí za dobu studia získat 120 kreditů dle ECTS, z toho 60 kreditů za I. část svého studia (1. a 2. semestr) na mateřské univerzitě a 60 kreditů za II. část svého studia (3. a 4. semestr) na partnerské univerzitě. Závěrečná práce v rozsahu min. 60 stran je psána v německém jazyce a vedou ji pedagogové obou univerzit. </t>
  </si>
  <si>
    <t>Poté, co student na každé z obou partnerských univerzit absolvuje oboustranně smluvně dohodnutý studijní plán, získává na každé z nich magisterský titul: Po úspěšném ukončení studia Německá filologie v česko-německém interkulturním kontextu na UJEP je absolventovi vystaven diplom opravňující ho k užívání akademického titulu „magistr“ (ve zkratce Mgr. uváděné před jménem) a dodatek k diplomu (Diploma Supplement). Po úspěšném ukončení studia Interkulturní germanistika na Univerzitě Bayreuth je absolventovi vystaven diplom opravňující ho k užívání akademické hodnosti „Master of Arts“ (ve zkratce M.A. uváděné za jménem) a vysvědčení s dodatkem (Diploma Supplement).</t>
  </si>
  <si>
    <t>Ke studiu na partnerské univerzitě vybírá studenty výběrová komise složená ze zástupců obou univerzit, a to na základě dosavadních studijních výsledků, životopisu a motivačního dopisu studenta.</t>
  </si>
  <si>
    <t>Ekologie a ochrana prostředí/obor Environmentální analytická chemie</t>
  </si>
  <si>
    <t>11-18 Přírodní vědy a nauky</t>
  </si>
  <si>
    <t xml:space="preserve">Ústav anorganické chemie Akademie věd ČR, v. v. i., Řež, Husinec-Řež, č. p. 1001 </t>
  </si>
  <si>
    <t>8 semestrů</t>
  </si>
  <si>
    <t>doktorský</t>
  </si>
  <si>
    <t>Studium je realizováno v prezenční nebo v kombinované formě na základě Smlouvy o společně uskutečňovaném studijním oboru, kterou spolu uzavřely FŽP UJEP a ÚAnCh, v.v.i., v Řeži. Studenti jsou ke studiu přijímáni na základě přijímací zkoušky v souladu se smlouvou a Podmínkami přijímacího řízení FŽP UJEP. Studium je ukončováno absolvováním státní doktorské zkoušky a obhájením disertační práce v souladu se Studijním a zkušebním řádem pro studium v doktorských studijních programech UJEP.</t>
  </si>
  <si>
    <t>Z toho počet žen na FSE</t>
  </si>
  <si>
    <t>Z toho počet cizinců na FSE</t>
  </si>
  <si>
    <t>Fakulta strojního  inženýrství</t>
  </si>
  <si>
    <t>Z toho počet žen na FSI</t>
  </si>
  <si>
    <t>Z toho počet cizinců na FSI</t>
  </si>
  <si>
    <t>Z toho počet žen na FUD</t>
  </si>
  <si>
    <t>Z toho počet cizinců na FUD</t>
  </si>
  <si>
    <t>Z toho počet žen na FZS</t>
  </si>
  <si>
    <t>Z toho počet cizinců na FZS</t>
  </si>
  <si>
    <t>Z toho počet žen na FŽP</t>
  </si>
  <si>
    <t>Z toho počet cizinců na FŽP</t>
  </si>
  <si>
    <t>Z toho počet žen na FF</t>
  </si>
  <si>
    <t>Z toho počet cizinců na FF</t>
  </si>
  <si>
    <t>Z toho počet žen na PF</t>
  </si>
  <si>
    <t>Z toho počet cizinců na PF</t>
  </si>
  <si>
    <t>Z toho počet žen na PřF</t>
  </si>
  <si>
    <t>Z toho počet cizinců na PřF</t>
  </si>
  <si>
    <t>A. Kvalita a relevance</t>
  </si>
  <si>
    <t>A1. Kvalitní vzdělávací činnost</t>
  </si>
  <si>
    <t>Počet studijních oborů s 
inovovanými předměty/kurzy  (vyjma odborných praxí)</t>
  </si>
  <si>
    <t xml:space="preserve">Počet studijních oborů s 
inovovanými odbornými praxemi </t>
  </si>
  <si>
    <t xml:space="preserve">Počet nově profilovaných 
vzdělávacích programů/kurzů pro akademické pracovníky </t>
  </si>
  <si>
    <t xml:space="preserve">Počet škol doktorských studií </t>
  </si>
  <si>
    <t>A2. Rozvoj kvality řízení</t>
  </si>
  <si>
    <t>Strategie školení zaměstnanců</t>
  </si>
  <si>
    <t>Projednána a schválena</t>
  </si>
  <si>
    <t>Počet proškolených zaměstnanců</t>
  </si>
  <si>
    <t>Revidované vnitřní normy</t>
  </si>
  <si>
    <t>Analýza duplicitních činností</t>
  </si>
  <si>
    <t>A3. Kvalitní tvůrčí činnost, rozvoj a stimulace lidských zdrojů</t>
  </si>
  <si>
    <t>Mezifakultní týmy zapojené 
do mezinárodních sítí</t>
  </si>
  <si>
    <t>2*</t>
  </si>
  <si>
    <t>Zvýšení počtu přijatých a úspěšně 
 řešených mezinárodních projektů</t>
  </si>
  <si>
    <t>10**</t>
  </si>
  <si>
    <t>Počet zahraničních akademických
 pracovníků zapojených do tvůrčí činnosti nebo výuky na UJEP</t>
  </si>
  <si>
    <t>36
(stav k 30. 10. 2015)</t>
  </si>
  <si>
    <t>Centrum transferu a 
komercializace výsledků tvůrčí činnosti na UJEP</t>
  </si>
  <si>
    <t>není</t>
  </si>
  <si>
    <t>existuje</t>
  </si>
  <si>
    <t>Zvýšení počtu profesorů a docentů</t>
  </si>
  <si>
    <t>128 přepočtených pracovníků 
(Stav k 30. 10. 2015)</t>
  </si>
  <si>
    <t>B. Vnější vztahy a otevřenost</t>
  </si>
  <si>
    <t>B1. Internacionalizace - mezinárodní mobilita studentů a akademických pracovníků</t>
  </si>
  <si>
    <t>Celkový počet osob účastnících se 
mezinárodní mobility</t>
  </si>
  <si>
    <t>Počet e-learningových kurzů v cizích
 jazycích</t>
  </si>
  <si>
    <t>B2. Vnější vztahy a propagace</t>
  </si>
  <si>
    <t>Oddělení marketingu a propagace</t>
  </si>
  <si>
    <t>zahájení činnosti</t>
  </si>
  <si>
    <t>Komunikační strategie</t>
  </si>
  <si>
    <t>v současné době vytvořena koncepce strategie, nastaveny komunikační kanály a prostředky, definovány oblasti komunikace. V roce 2019 bude implementováno ve spojení s oblastí vědy a výzkumu</t>
  </si>
  <si>
    <t>Modernizované webové stránky UJEP</t>
  </si>
  <si>
    <t>stávající www UJEP</t>
  </si>
  <si>
    <t>existují</t>
  </si>
  <si>
    <t>Univerzitní časopis</t>
  </si>
  <si>
    <t>stávající univerzitní časopis</t>
  </si>
  <si>
    <t>Oslavy 25. výročí založení UJEP</t>
  </si>
  <si>
    <t>přípravné práce</t>
  </si>
  <si>
    <t>realizováno</t>
  </si>
  <si>
    <t>Webový portál Příběh UJEP</t>
  </si>
  <si>
    <t>Počet komunikačních kanálů</t>
  </si>
  <si>
    <t>3***</t>
  </si>
  <si>
    <t>Počet komunikačních prostředků</t>
  </si>
  <si>
    <t>4****</t>
  </si>
  <si>
    <t>Klub absolventů UJEP</t>
  </si>
  <si>
    <t>existující Spolek absolventů a přátel UJEP</t>
  </si>
  <si>
    <t>existuje
vytvořena technická podpora, koncepce, běžící kampaně k podchycení absolventů</t>
  </si>
  <si>
    <t>Počet realizovaných Dnů vědy a umění</t>
  </si>
  <si>
    <t>pravidelně organizováno</t>
  </si>
  <si>
    <t>Počet realizovaných Dnů otevřených dveří</t>
  </si>
  <si>
    <t>Počet účastí na veletrzích Gaudeamus Praha</t>
  </si>
  <si>
    <t>pravidelná účast</t>
  </si>
  <si>
    <t>Počet zapojených dětí ze základních a středních škol v TAU</t>
  </si>
  <si>
    <t>Počet realizovaných akcí</t>
  </si>
  <si>
    <t>Počet realizovaných Sportovních dnů rektora</t>
  </si>
  <si>
    <t>nerealizován</t>
  </si>
  <si>
    <t>Počet realizovaných Běhů kampusem</t>
  </si>
  <si>
    <t>pilotní ověření v roce 2015</t>
  </si>
  <si>
    <t>C. Efektivní financování</t>
  </si>
  <si>
    <t>C1. Rozvoj infrastruktury a efektivního financování</t>
  </si>
  <si>
    <t>Projektová dokumentace v různých 
stupních provedení</t>
  </si>
  <si>
    <t>Počet vyhotovených nových zadávacích dokumentací</t>
  </si>
  <si>
    <t>Počet realizovaných investičních akcí</t>
  </si>
  <si>
    <t xml:space="preserve">Počet nově pořízených přístrojů 
a zařízení v rámci rozšiřování infrastruktury </t>
  </si>
  <si>
    <t>Rozšířená zázemí a infrastruktura pro vzdělávací, tvůrčí, volnočasové, sportovní, kulturní a jiné aktivity spojené se vzdělávacím procesem</t>
  </si>
  <si>
    <t>Rozšířené plochy a infrastruktura spojené s kontinuálním budováním univerzitního kampusu</t>
  </si>
  <si>
    <t xml:space="preserve">Rozšířené služby a vybavení Vědecké knihovny UJEP </t>
  </si>
  <si>
    <t>Nastavení systému tvorby rozpočtu a systému controll.</t>
  </si>
  <si>
    <t>existuje,
implementace elektronického rozpočtu a optimalizace procesů controllingu</t>
  </si>
  <si>
    <t>Počet inovovaných nebo nově vytvořených elektronických dokumentů</t>
  </si>
  <si>
    <t>5 
(inventury, rozpočty, žádanky, dovolenky, cestovní příkazy)</t>
  </si>
  <si>
    <t>Vytvoření systému pro reklamační řízení na UJEP</t>
  </si>
  <si>
    <t>existuje,
systém AMI (facility management, podpora správy majetku) je plně implementován a připraven k využití</t>
  </si>
  <si>
    <t>Vytvoření zázemí pro činnosti Centra rozvoje a projektového servisu</t>
  </si>
  <si>
    <t>C2. Rozvoj informačních a komunikačních systémů a databázových zdrojů</t>
  </si>
  <si>
    <t>Zkvalitnění infrastruktury – přenosová rychlost páteřní sítě</t>
  </si>
  <si>
    <t>1 Gbit *****</t>
  </si>
  <si>
    <t>Splněno
Dodáno 2ks switch 10Gbit v roce 2016, instalováno v síti UJEP
Dodáno 2 ks switch 10Gbit v roce 2017, instalováno v síti UJEP
Propojení serveroven a klíčových  budov, realizováno  rychlostí 10Gb a propojení s  páteřní sítí Cesnet 10Gb</t>
  </si>
  <si>
    <t>Rozšíření bezdrátové sítě</t>
  </si>
  <si>
    <t>současný stav a počet přístupových bodů</t>
  </si>
  <si>
    <t>7 ks AP v roce 2016
5 ks AP v roce 2017
37 ks AP v roce  2018
Celkem 49 ks</t>
  </si>
  <si>
    <t>Zkvalitnění virtualizačního systému</t>
  </si>
  <si>
    <t>stávající stav systému</t>
  </si>
  <si>
    <t>Dodány 3ks  servery pro virtualizaci, 
1 ks server pro úložiště s kapacitou 96 TB
3 ks switchů iSCSI pro lepší propustnost systému</t>
  </si>
  <si>
    <t>Zkvalitnění systému elektronické pošty</t>
  </si>
  <si>
    <t>stávající stav HW a SW</t>
  </si>
  <si>
    <t>V letech 2016 - 2018 upgrade systému GW, prodloužení supportu, instalováno nové diskové pole pro GW, rozšířené kapacity poštovních schránek, rozšíření kapacity diskového pole o 8TB.
Navýšení počtu schránek na celkový počet 1000 licencí</t>
  </si>
  <si>
    <t>Smart aplikace</t>
  </si>
  <si>
    <t>FIS - nový webmailer responzivní web 
STAG – responzivní web úvod
ID správa uživatelů responzivní web
Responsivní schéma umožňuje přístup přes libovolnou platformu iOS, Android a libovolně veliké zobrazovací zařízení (tablet, smartphone, phablet)</t>
  </si>
  <si>
    <t>* K 30. 10. 2015 již existují 2 mezifakultní týmy zapojené do mezinárodních sítí.</t>
  </si>
  <si>
    <t>*** K 30. 10. 2015 již univerzita využívá 3 komunikační kanály.</t>
  </si>
  <si>
    <t>**** Na univerzitě k 30.10. 2015 již existují 4 komunikační prostředky.</t>
  </si>
  <si>
    <t>***** Přenosová  rychlost páteřní sítě k 30. 10. 2015.</t>
  </si>
  <si>
    <t>Univerzita J. E. Purkyně v Ústí nad Labem</t>
  </si>
  <si>
    <t xml:space="preserve">Pozn: Cílovým stavem je chápáno naplnění stanovených indikátorů k 31. 12. 2018. </t>
  </si>
  <si>
    <t>3</t>
  </si>
  <si>
    <t>4</t>
  </si>
  <si>
    <t>0</t>
  </si>
  <si>
    <t>9</t>
  </si>
  <si>
    <t>2</t>
  </si>
  <si>
    <t>10910898,8</t>
  </si>
  <si>
    <t>Vědečtí pracovníci nespadající do ostatních kategorií</t>
  </si>
  <si>
    <t/>
  </si>
  <si>
    <t xml:space="preserve">Počty žen na fakultě </t>
  </si>
  <si>
    <t>Ostatní pracoviště celkem
(REK, VK, SKM, CI)</t>
  </si>
  <si>
    <t xml:space="preserve">Filozofická fakulta </t>
  </si>
  <si>
    <t xml:space="preserve">Pedagogická fakulta </t>
  </si>
  <si>
    <t>Tab. 2.2: Studijní programy v cizím jazyce (počty)</t>
  </si>
  <si>
    <t>Univerzita J. E. Purkyně 
v Ústí nad Labem</t>
  </si>
  <si>
    <t>Partnerská vysoká škola/ instituce</t>
  </si>
  <si>
    <r>
      <t xml:space="preserve">Tab. 2.5: </t>
    </r>
    <r>
      <rPr>
        <b/>
        <sz val="12"/>
        <color indexed="9"/>
        <rFont val="Arial"/>
        <family val="2"/>
        <charset val="238"/>
      </rPr>
      <t>Akreditované studijní programy uskutečňované společně s vyšší odbornou školou</t>
    </r>
  </si>
  <si>
    <t>Tab. 2.4: Akreditované studijní programy uskutečňované společně s jinou vysokou školou nebo s veřejnou výzkumnou institucí se sídlem v ČR</t>
  </si>
  <si>
    <t>x</t>
  </si>
  <si>
    <t>Tab. 2.6: Kurzy celoživotního vzdělávání (CŽV) na vysoké škole (počty kurzů)</t>
  </si>
  <si>
    <t>Tab. 2.7: Kurzy celoživotního vzdělávání (CŽV) na vysoké škole (počty účastníků)</t>
  </si>
  <si>
    <t>Univerzita J. E. Purkyně
v Ústí nad Labem</t>
  </si>
  <si>
    <t>Tab. 3.1: Studenti v akreditovaných studijních programech (počty studií)</t>
  </si>
  <si>
    <t>UJEP CELKEM</t>
  </si>
  <si>
    <r>
      <t xml:space="preserve">Tab. 3.4: Stipendia studentům podle účelu stipendia 
</t>
    </r>
    <r>
      <rPr>
        <b/>
        <sz val="12"/>
        <color theme="0"/>
        <rFont val="Arial"/>
        <family val="2"/>
        <charset val="238"/>
      </rPr>
      <t>(počty fyzických osob</t>
    </r>
    <r>
      <rPr>
        <b/>
        <sz val="12"/>
        <color indexed="9"/>
        <rFont val="Arial"/>
        <family val="2"/>
        <charset val="238"/>
      </rPr>
      <t>)</t>
    </r>
  </si>
  <si>
    <t>Celková výše stipendia (v tis. Kč)</t>
  </si>
  <si>
    <t>Průměrná výše stipendia (v tis. Kč)</t>
  </si>
  <si>
    <t>Tab. 4.1: Absolventi akreditovaných studijních programů (počty absolvovaných studií)</t>
  </si>
  <si>
    <t>Univerzita Jana Evangelisty Purkyně v Ústí nad Labem  (celkový údaj není součtem údajů za jednotlivé fakulty)</t>
  </si>
  <si>
    <t>Postdoktorandi ("postdok")</t>
  </si>
  <si>
    <t>Postdoktorandi
("postdok")</t>
  </si>
  <si>
    <t>Vědečtí pracovníci</t>
  </si>
  <si>
    <t>Ostatní vědečtí, výzkumní a vývojoví pracovníci</t>
  </si>
  <si>
    <t>Ostatní vědečtí, výzkumní 
a vývojoví pracovníci</t>
  </si>
  <si>
    <t>Ostatní zaměstnanci</t>
  </si>
  <si>
    <t>Tab. 6.3: Počty akademických a vědeckých pracovníků podle rozsahu pracovních úvazků a nejvyšší dosažené kvalifikace
(počty fyzických osob dle rozsahu úvazků)</t>
  </si>
  <si>
    <t>Ostatní pracoviště celkem (REK, VK, SKM, CI)</t>
  </si>
  <si>
    <t xml:space="preserve"> CELKEM</t>
  </si>
  <si>
    <t>Univerzita J. E. Purkyně 
v Ústí n. L.</t>
  </si>
  <si>
    <t>Kvestor/ Tajemník</t>
  </si>
  <si>
    <t>Vědecká/
umělecká/akademická rada</t>
  </si>
  <si>
    <t xml:space="preserve">Vedoucí pracovníci CELKEM </t>
  </si>
  <si>
    <t>UJEP</t>
  </si>
  <si>
    <t>Fakulty celkem</t>
  </si>
  <si>
    <t>ženy z celkového počtu 
(bez ohledu na státní občanství)</t>
  </si>
  <si>
    <t xml:space="preserve">Přírodovědecká fakulta </t>
  </si>
  <si>
    <t>Ostatní pracoviště celkem (REK, VK ,CI)</t>
  </si>
  <si>
    <t>Tab. 6.6: Nově jmenovaní docenti a profesoři (počty)</t>
  </si>
  <si>
    <t>Na dané VŠ</t>
  </si>
  <si>
    <t>Kmenoví zaměstnanci VŠ jmenovaní na jiné VŠ</t>
  </si>
  <si>
    <t>Věkový průměr nově jmenovaných</t>
  </si>
  <si>
    <t xml:space="preserve"> </t>
  </si>
  <si>
    <t>Počet vyslaných studentů</t>
  </si>
  <si>
    <t>Počet přijatých studentů</t>
  </si>
  <si>
    <t>Počet vyslaných akademických a vědeckých pracovníků</t>
  </si>
  <si>
    <t>Počet přijatých akademických a vědeckých pracovníků</t>
  </si>
  <si>
    <t>Dotace v tis. Kč</t>
  </si>
  <si>
    <t>Z toho absolventské stáže</t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</si>
  <si>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</si>
  <si>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</si>
  <si>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</si>
  <si>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</si>
  <si>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t>Mezinárodní konference</t>
  </si>
  <si>
    <t>Ostatní pracoviště celkem (REK, VK, CI)</t>
  </si>
  <si>
    <t>Univerzita J. E. Purkyně  
v Ústí nad Labem</t>
  </si>
  <si>
    <r>
      <t>Tab. 8.3: Studijní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obory/programy,</t>
    </r>
    <r>
      <rPr>
        <b/>
        <sz val="12"/>
        <color indexed="9"/>
        <rFont val="Arial"/>
        <family val="2"/>
        <charset val="238"/>
      </rPr>
      <t xml:space="preserve"> které mají ve své obsahové náplni povinné absolvování odborné praxe po dobu alespoň 1 měsíce</t>
    </r>
    <r>
      <rPr>
        <b/>
        <sz val="12"/>
        <color indexed="9"/>
        <rFont val="Arial"/>
        <family val="2"/>
        <charset val="238"/>
      </rPr>
      <t xml:space="preserve"> (počty)</t>
    </r>
  </si>
  <si>
    <t>Počty studijních oborů/programů</t>
  </si>
  <si>
    <t>Univerzita Jana Evangelisty Purkyně
v Ústí nad Labem</t>
  </si>
  <si>
    <t xml:space="preserve">Tab. 8.4: Transfer znalostí a výsledků výzkumu do praxe </t>
  </si>
  <si>
    <t>Počet nových spin-off/start-up podniků</t>
  </si>
  <si>
    <t>Smluvní výzkum, konzultace a poradentství</t>
  </si>
  <si>
    <t>Placené vzdělávací kurzy pro zaměstnance subjektů aplikační sféry</t>
  </si>
  <si>
    <t>Lůžková kapacita kolejí celková</t>
  </si>
  <si>
    <t>Tab. 12.1: Ubytování, stravování</t>
  </si>
  <si>
    <t>Tab. 12.2 Vysokoškolské knihovny</t>
  </si>
  <si>
    <t>Přírůstek knihovního fondu za rok</t>
  </si>
  <si>
    <t xml:space="preserve">Počet odebíraných titulů periodik:
</t>
  </si>
  <si>
    <t xml:space="preserve">               - fyzicky</t>
  </si>
  <si>
    <t xml:space="preserve">               - elektronicky (odhad)
</t>
  </si>
  <si>
    <t xml:space="preserve">               - v obou formách</t>
  </si>
  <si>
    <t>** Počet přijatých a úspěšně řešených mezinárodních projektů k 30. 10. 2015.</t>
  </si>
  <si>
    <t xml:space="preserve">Pozn.: Hodnota CELKEM není součet ani průměr předešlých hodnot (např. pro P a K/D v určitém typu studia). Pro každé pole v tabulce je třeba provést samostatný výpočet. </t>
  </si>
  <si>
    <t xml:space="preserve">Tab. 5.1: Zájem o studium </t>
  </si>
  <si>
    <t>Tab. 7.1: Zapojení do programů mezinárodní spolupráce (bez ohledu na zdroj financování)</t>
  </si>
  <si>
    <t xml:space="preserve">Tab. 7.2: Mobilita studentů, akademických a ostatních pracovníků podle zemí (bez ohledu na zdroj financování) </t>
  </si>
  <si>
    <t>Tab. 12.3: Institucionální plán vysoké školy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</si>
</sst>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0.0%"/>
    <numFmt numFmtId="166" formatCode="&quot;Kč&quot;#,##0_);\(&quot;Kč&quot;#,##0\)"/>
  </numFmts>
  <fonts count="4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80008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 diagonalUp="1"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indexed="64"/>
      </diagonal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 diagonalUp="1" diagonalDown="1"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 style="thin">
        <color indexed="64"/>
      </diagonal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44" fontId="15" fillId="0" borderId="0" applyFont="0" applyFill="0" applyBorder="0" applyAlignment="0" applyProtection="0"/>
  </cellStyleXfs>
  <cellXfs count="41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10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Fill="1" applyAlignment="1">
      <alignment vertical="center" wrapText="1"/>
    </xf>
    <xf numFmtId="0" fontId="10" fillId="0" borderId="0" xfId="0" applyFont="1" applyAlignment="1"/>
    <xf numFmtId="0" fontId="4" fillId="0" borderId="0" xfId="0" applyFont="1" applyFill="1" applyAlignment="1">
      <alignment wrapText="1"/>
    </xf>
    <xf numFmtId="0" fontId="12" fillId="0" borderId="0" xfId="0" applyFont="1" applyAlignment="1"/>
    <xf numFmtId="0" fontId="4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0" xfId="0" applyFont="1" applyBorder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Fill="1"/>
    <xf numFmtId="0" fontId="0" fillId="0" borderId="0" xfId="0" applyFont="1" applyFill="1"/>
    <xf numFmtId="0" fontId="20" fillId="0" borderId="0" xfId="0" applyFont="1"/>
    <xf numFmtId="0" fontId="22" fillId="0" borderId="0" xfId="0" applyFont="1" applyAlignment="1">
      <alignment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2" fillId="0" borderId="21" xfId="0" applyFont="1" applyBorder="1" applyAlignment="1">
      <alignment wrapText="1"/>
    </xf>
    <xf numFmtId="0" fontId="22" fillId="0" borderId="21" xfId="0" applyFont="1" applyBorder="1" applyAlignment="1">
      <alignment horizontal="right" wrapText="1"/>
    </xf>
    <xf numFmtId="0" fontId="22" fillId="0" borderId="21" xfId="0" applyFont="1" applyFill="1" applyBorder="1" applyAlignment="1">
      <alignment wrapText="1"/>
    </xf>
    <xf numFmtId="0" fontId="22" fillId="3" borderId="21" xfId="0" applyFont="1" applyFill="1" applyBorder="1" applyAlignment="1">
      <alignment wrapText="1"/>
    </xf>
    <xf numFmtId="0" fontId="22" fillId="2" borderId="21" xfId="0" applyFont="1" applyFill="1" applyBorder="1" applyAlignment="1">
      <alignment wrapText="1"/>
    </xf>
    <xf numFmtId="0" fontId="22" fillId="2" borderId="21" xfId="0" applyFont="1" applyFill="1" applyBorder="1" applyAlignment="1">
      <alignment horizontal="right" wrapText="1"/>
    </xf>
    <xf numFmtId="0" fontId="20" fillId="0" borderId="21" xfId="0" applyFont="1" applyBorder="1" applyAlignment="1">
      <alignment wrapText="1"/>
    </xf>
    <xf numFmtId="49" fontId="20" fillId="0" borderId="21" xfId="0" applyNumberFormat="1" applyFont="1" applyBorder="1" applyAlignment="1">
      <alignment horizontal="right"/>
    </xf>
    <xf numFmtId="0" fontId="20" fillId="0" borderId="21" xfId="0" applyNumberFormat="1" applyFont="1" applyBorder="1" applyAlignment="1">
      <alignment horizontal="right"/>
    </xf>
    <xf numFmtId="0" fontId="20" fillId="3" borderId="21" xfId="0" applyFont="1" applyFill="1" applyBorder="1" applyAlignment="1">
      <alignment wrapText="1"/>
    </xf>
    <xf numFmtId="0" fontId="25" fillId="2" borderId="21" xfId="0" applyFont="1" applyFill="1" applyBorder="1" applyAlignment="1">
      <alignment wrapText="1"/>
    </xf>
    <xf numFmtId="0" fontId="31" fillId="7" borderId="21" xfId="0" applyFont="1" applyFill="1" applyBorder="1" applyAlignment="1">
      <alignment wrapText="1"/>
    </xf>
    <xf numFmtId="0" fontId="32" fillId="7" borderId="21" xfId="0" applyFont="1" applyFill="1" applyBorder="1"/>
    <xf numFmtId="0" fontId="20" fillId="3" borderId="21" xfId="0" applyFont="1" applyFill="1" applyBorder="1"/>
    <xf numFmtId="0" fontId="33" fillId="0" borderId="21" xfId="0" applyFont="1" applyFill="1" applyBorder="1" applyAlignment="1">
      <alignment vertical="center" wrapText="1"/>
    </xf>
    <xf numFmtId="0" fontId="22" fillId="0" borderId="21" xfId="0" applyFont="1" applyBorder="1" applyAlignment="1">
      <alignment horizontal="center" wrapText="1"/>
    </xf>
    <xf numFmtId="0" fontId="22" fillId="3" borderId="21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35" fillId="0" borderId="0" xfId="0" applyFont="1" applyAlignment="1">
      <alignment horizontal="right"/>
    </xf>
    <xf numFmtId="0" fontId="22" fillId="0" borderId="21" xfId="0" applyFont="1" applyBorder="1" applyAlignment="1">
      <alignment horizontal="left" wrapText="1"/>
    </xf>
    <xf numFmtId="0" fontId="22" fillId="3" borderId="21" xfId="0" applyFont="1" applyFill="1" applyBorder="1" applyAlignment="1">
      <alignment horizontal="left" wrapText="1"/>
    </xf>
    <xf numFmtId="0" fontId="20" fillId="0" borderId="21" xfId="0" applyFont="1" applyBorder="1" applyAlignment="1">
      <alignment horizontal="left" vertical="center"/>
    </xf>
    <xf numFmtId="0" fontId="20" fillId="0" borderId="21" xfId="0" applyFont="1" applyBorder="1" applyAlignment="1"/>
    <xf numFmtId="0" fontId="20" fillId="0" borderId="21" xfId="0" applyFont="1" applyBorder="1" applyAlignment="1">
      <alignment horizontal="left" vertical="center" wrapText="1"/>
    </xf>
    <xf numFmtId="0" fontId="34" fillId="0" borderId="21" xfId="0" applyFont="1" applyFill="1" applyBorder="1"/>
    <xf numFmtId="0" fontId="28" fillId="0" borderId="21" xfId="0" applyFont="1" applyFill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21" xfId="0" applyFont="1" applyBorder="1"/>
    <xf numFmtId="0" fontId="22" fillId="0" borderId="21" xfId="0" applyFont="1" applyBorder="1"/>
    <xf numFmtId="0" fontId="34" fillId="0" borderId="0" xfId="0" applyFont="1" applyFill="1" applyBorder="1"/>
    <xf numFmtId="0" fontId="28" fillId="0" borderId="0" xfId="0" applyFont="1" applyFill="1" applyBorder="1" applyAlignment="1">
      <alignment horizontal="left" wrapText="1"/>
    </xf>
    <xf numFmtId="0" fontId="20" fillId="0" borderId="0" xfId="0" applyFont="1" applyFill="1"/>
    <xf numFmtId="0" fontId="22" fillId="3" borderId="2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wrapText="1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 wrapText="1"/>
    </xf>
    <xf numFmtId="0" fontId="37" fillId="0" borderId="0" xfId="0" applyFont="1"/>
    <xf numFmtId="0" fontId="20" fillId="0" borderId="0" xfId="0" applyFont="1" applyFill="1" applyAlignment="1">
      <alignment horizontal="right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vertical="center" wrapText="1"/>
    </xf>
    <xf numFmtId="0" fontId="20" fillId="3" borderId="21" xfId="0" applyFont="1" applyFill="1" applyBorder="1" applyAlignment="1">
      <alignment vertical="center"/>
    </xf>
    <xf numFmtId="0" fontId="20" fillId="2" borderId="21" xfId="0" applyFont="1" applyFill="1" applyBorder="1" applyAlignment="1">
      <alignment wrapText="1"/>
    </xf>
    <xf numFmtId="0" fontId="20" fillId="4" borderId="21" xfId="0" applyFont="1" applyFill="1" applyBorder="1"/>
    <xf numFmtId="0" fontId="31" fillId="7" borderId="21" xfId="0" applyNumberFormat="1" applyFont="1" applyFill="1" applyBorder="1" applyAlignment="1">
      <alignment horizontal="right"/>
    </xf>
    <xf numFmtId="0" fontId="22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wrapText="1"/>
    </xf>
    <xf numFmtId="0" fontId="22" fillId="2" borderId="21" xfId="0" applyFont="1" applyFill="1" applyBorder="1" applyAlignment="1">
      <alignment horizontal="right" vertical="center" wrapText="1"/>
    </xf>
    <xf numFmtId="49" fontId="20" fillId="0" borderId="21" xfId="0" applyNumberFormat="1" applyFont="1" applyBorder="1" applyAlignment="1">
      <alignment horizontal="right" vertical="center"/>
    </xf>
    <xf numFmtId="0" fontId="20" fillId="0" borderId="21" xfId="0" applyFont="1" applyFill="1" applyBorder="1" applyAlignment="1">
      <alignment vertical="center"/>
    </xf>
    <xf numFmtId="0" fontId="20" fillId="0" borderId="21" xfId="0" applyNumberFormat="1" applyFont="1" applyBorder="1" applyAlignment="1">
      <alignment horizontal="right" vertical="center"/>
    </xf>
    <xf numFmtId="0" fontId="20" fillId="3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32" fillId="7" borderId="21" xfId="0" applyNumberFormat="1" applyFont="1" applyFill="1" applyBorder="1" applyAlignment="1">
      <alignment horizontal="center" vertical="center"/>
    </xf>
    <xf numFmtId="0" fontId="32" fillId="7" borderId="21" xfId="0" applyFont="1" applyFill="1" applyBorder="1" applyAlignment="1">
      <alignment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" fillId="0" borderId="21" xfId="0" applyFont="1" applyFill="1" applyBorder="1" applyAlignment="1">
      <alignment vertical="center"/>
    </xf>
    <xf numFmtId="0" fontId="25" fillId="2" borderId="21" xfId="0" applyFont="1" applyFill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2" fillId="2" borderId="21" xfId="0" applyFont="1" applyFill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31" fillId="7" borderId="21" xfId="0" applyFont="1" applyFill="1" applyBorder="1" applyAlignment="1">
      <alignment vertical="center" wrapText="1"/>
    </xf>
    <xf numFmtId="0" fontId="20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2" fillId="0" borderId="5" xfId="0" applyFont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165" fontId="23" fillId="0" borderId="1" xfId="0" applyNumberFormat="1" applyFont="1" applyBorder="1" applyAlignment="1">
      <alignment vertical="center"/>
    </xf>
    <xf numFmtId="165" fontId="23" fillId="3" borderId="3" xfId="0" applyNumberFormat="1" applyFont="1" applyFill="1" applyBorder="1" applyAlignment="1">
      <alignment vertical="center"/>
    </xf>
    <xf numFmtId="0" fontId="25" fillId="2" borderId="2" xfId="0" applyFont="1" applyFill="1" applyBorder="1" applyAlignment="1">
      <alignment vertical="center" wrapText="1"/>
    </xf>
    <xf numFmtId="165" fontId="23" fillId="0" borderId="5" xfId="0" applyNumberFormat="1" applyFont="1" applyBorder="1" applyAlignment="1">
      <alignment vertical="center"/>
    </xf>
    <xf numFmtId="165" fontId="23" fillId="3" borderId="6" xfId="0" applyNumberFormat="1" applyFont="1" applyFill="1" applyBorder="1" applyAlignment="1">
      <alignment vertical="center"/>
    </xf>
    <xf numFmtId="0" fontId="31" fillId="7" borderId="9" xfId="0" applyFont="1" applyFill="1" applyBorder="1" applyAlignment="1">
      <alignment horizontal="left" vertical="center"/>
    </xf>
    <xf numFmtId="165" fontId="30" fillId="7" borderId="7" xfId="0" applyNumberFormat="1" applyFont="1" applyFill="1" applyBorder="1" applyAlignment="1">
      <alignment vertical="center"/>
    </xf>
    <xf numFmtId="165" fontId="30" fillId="7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4" fontId="20" fillId="0" borderId="21" xfId="0" applyNumberFormat="1" applyFont="1" applyBorder="1" applyAlignment="1">
      <alignment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right" vertical="center" wrapText="1"/>
    </xf>
    <xf numFmtId="41" fontId="22" fillId="0" borderId="21" xfId="0" applyNumberFormat="1" applyFont="1" applyFill="1" applyBorder="1" applyAlignment="1">
      <alignment horizontal="center" vertical="center" wrapText="1"/>
    </xf>
    <xf numFmtId="0" fontId="31" fillId="7" borderId="21" xfId="0" applyNumberFormat="1" applyFont="1" applyFill="1" applyBorder="1" applyAlignment="1">
      <alignment horizontal="right" vertical="center"/>
    </xf>
    <xf numFmtId="3" fontId="31" fillId="7" borderId="21" xfId="0" applyNumberFormat="1" applyFont="1" applyFill="1" applyBorder="1" applyAlignment="1">
      <alignment horizontal="right" vertical="center"/>
    </xf>
    <xf numFmtId="4" fontId="22" fillId="2" borderId="21" xfId="0" applyNumberFormat="1" applyFont="1" applyFill="1" applyBorder="1" applyAlignment="1">
      <alignment horizontal="center" vertical="center" wrapText="1"/>
    </xf>
    <xf numFmtId="4" fontId="20" fillId="7" borderId="21" xfId="0" applyNumberFormat="1" applyFont="1" applyFill="1" applyBorder="1" applyAlignment="1">
      <alignment vertical="center" wrapText="1"/>
    </xf>
    <xf numFmtId="0" fontId="20" fillId="2" borderId="21" xfId="0" applyFont="1" applyFill="1" applyBorder="1" applyAlignment="1">
      <alignment horizontal="left" vertical="center" wrapText="1"/>
    </xf>
    <xf numFmtId="41" fontId="22" fillId="2" borderId="21" xfId="0" applyNumberFormat="1" applyFont="1" applyFill="1" applyBorder="1" applyAlignment="1">
      <alignment horizontal="center" vertical="center" wrapText="1"/>
    </xf>
    <xf numFmtId="4" fontId="20" fillId="2" borderId="21" xfId="0" applyNumberFormat="1" applyFont="1" applyFill="1" applyBorder="1" applyAlignment="1">
      <alignment vertical="center" wrapText="1"/>
    </xf>
    <xf numFmtId="0" fontId="25" fillId="2" borderId="21" xfId="0" applyFont="1" applyFill="1" applyBorder="1" applyAlignment="1">
      <alignment vertical="center"/>
    </xf>
    <xf numFmtId="0" fontId="41" fillId="0" borderId="21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horizontal="center" vertical="center" wrapText="1"/>
    </xf>
    <xf numFmtId="3" fontId="20" fillId="0" borderId="21" xfId="0" applyNumberFormat="1" applyFont="1" applyBorder="1" applyAlignment="1">
      <alignment horizontal="right" vertical="center"/>
    </xf>
    <xf numFmtId="3" fontId="20" fillId="0" borderId="21" xfId="0" applyNumberFormat="1" applyFont="1" applyBorder="1" applyAlignment="1">
      <alignment vertical="center"/>
    </xf>
    <xf numFmtId="3" fontId="20" fillId="3" borderId="21" xfId="0" applyNumberFormat="1" applyFont="1" applyFill="1" applyBorder="1" applyAlignment="1">
      <alignment vertical="center"/>
    </xf>
    <xf numFmtId="0" fontId="34" fillId="2" borderId="21" xfId="0" applyFont="1" applyFill="1" applyBorder="1" applyAlignment="1">
      <alignment vertical="center" wrapText="1"/>
    </xf>
    <xf numFmtId="0" fontId="34" fillId="2" borderId="21" xfId="0" applyFont="1" applyFill="1" applyBorder="1" applyAlignment="1">
      <alignment horizontal="right" vertical="center" wrapText="1"/>
    </xf>
    <xf numFmtId="0" fontId="42" fillId="2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49" fontId="1" fillId="0" borderId="21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horizontal="right" vertical="center"/>
    </xf>
    <xf numFmtId="3" fontId="32" fillId="7" borderId="21" xfId="0" applyNumberFormat="1" applyFont="1" applyFill="1" applyBorder="1" applyAlignment="1">
      <alignment horizontal="right" vertical="center"/>
    </xf>
    <xf numFmtId="3" fontId="32" fillId="7" borderId="2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5" fillId="2" borderId="21" xfId="0" applyFont="1" applyFill="1" applyBorder="1" applyAlignment="1">
      <alignment vertical="center" wrapText="1"/>
    </xf>
    <xf numFmtId="4" fontId="20" fillId="2" borderId="21" xfId="0" applyNumberFormat="1" applyFont="1" applyFill="1" applyBorder="1" applyAlignment="1">
      <alignment horizontal="right" vertical="center"/>
    </xf>
    <xf numFmtId="4" fontId="20" fillId="2" borderId="21" xfId="0" applyNumberFormat="1" applyFont="1" applyFill="1" applyBorder="1" applyAlignment="1">
      <alignment vertical="center"/>
    </xf>
    <xf numFmtId="4" fontId="20" fillId="3" borderId="21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vertical="center" wrapText="1"/>
    </xf>
    <xf numFmtId="4" fontId="1" fillId="0" borderId="21" xfId="0" applyNumberFormat="1" applyFont="1" applyFill="1" applyBorder="1" applyAlignment="1">
      <alignment horizontal="right" vertical="center"/>
    </xf>
    <xf numFmtId="4" fontId="1" fillId="0" borderId="21" xfId="0" applyNumberFormat="1" applyFont="1" applyFill="1" applyBorder="1" applyAlignment="1">
      <alignment vertical="center"/>
    </xf>
    <xf numFmtId="0" fontId="27" fillId="2" borderId="21" xfId="0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right" vertical="center"/>
    </xf>
    <xf numFmtId="4" fontId="1" fillId="2" borderId="21" xfId="0" applyNumberFormat="1" applyFont="1" applyFill="1" applyBorder="1" applyAlignment="1">
      <alignment vertical="center"/>
    </xf>
    <xf numFmtId="4" fontId="1" fillId="3" borderId="21" xfId="0" applyNumberFormat="1" applyFont="1" applyFill="1" applyBorder="1" applyAlignment="1">
      <alignment vertical="center"/>
    </xf>
    <xf numFmtId="4" fontId="31" fillId="7" borderId="21" xfId="0" applyNumberFormat="1" applyFont="1" applyFill="1" applyBorder="1" applyAlignment="1">
      <alignment horizontal="right" vertical="center"/>
    </xf>
    <xf numFmtId="4" fontId="31" fillId="7" borderId="21" xfId="0" applyNumberFormat="1" applyFont="1" applyFill="1" applyBorder="1" applyAlignment="1">
      <alignment vertical="center"/>
    </xf>
    <xf numFmtId="0" fontId="34" fillId="4" borderId="21" xfId="0" applyFont="1" applyFill="1" applyBorder="1" applyAlignment="1">
      <alignment vertical="center" wrapText="1"/>
    </xf>
    <xf numFmtId="4" fontId="34" fillId="4" borderId="21" xfId="0" applyNumberFormat="1" applyFont="1" applyFill="1" applyBorder="1" applyAlignment="1">
      <alignment horizontal="right" vertical="center"/>
    </xf>
    <xf numFmtId="4" fontId="34" fillId="4" borderId="21" xfId="0" applyNumberFormat="1" applyFont="1" applyFill="1" applyBorder="1" applyAlignment="1">
      <alignment vertical="center"/>
    </xf>
    <xf numFmtId="0" fontId="22" fillId="4" borderId="21" xfId="0" applyFont="1" applyFill="1" applyBorder="1" applyAlignment="1">
      <alignment vertical="center" wrapText="1"/>
    </xf>
    <xf numFmtId="0" fontId="20" fillId="4" borderId="21" xfId="0" applyFont="1" applyFill="1" applyBorder="1" applyAlignment="1">
      <alignment vertical="center"/>
    </xf>
    <xf numFmtId="0" fontId="22" fillId="3" borderId="21" xfId="0" applyFont="1" applyFill="1" applyBorder="1" applyAlignment="1">
      <alignment vertical="center"/>
    </xf>
    <xf numFmtId="0" fontId="22" fillId="3" borderId="21" xfId="0" applyFont="1" applyFill="1" applyBorder="1" applyAlignment="1">
      <alignment vertical="center" wrapText="1"/>
    </xf>
    <xf numFmtId="0" fontId="31" fillId="7" borderId="21" xfId="0" applyFont="1" applyFill="1" applyBorder="1" applyAlignment="1">
      <alignment vertical="center"/>
    </xf>
    <xf numFmtId="0" fontId="22" fillId="0" borderId="21" xfId="0" applyFont="1" applyBorder="1" applyAlignment="1">
      <alignment vertical="center" wrapText="1"/>
    </xf>
    <xf numFmtId="0" fontId="25" fillId="4" borderId="21" xfId="0" applyFont="1" applyFill="1" applyBorder="1" applyAlignment="1">
      <alignment vertical="center" wrapText="1"/>
    </xf>
    <xf numFmtId="0" fontId="20" fillId="4" borderId="21" xfId="0" applyNumberFormat="1" applyFont="1" applyFill="1" applyBorder="1" applyAlignment="1">
      <alignment vertical="center"/>
    </xf>
    <xf numFmtId="0" fontId="22" fillId="3" borderId="21" xfId="0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>
      <alignment vertical="center"/>
    </xf>
    <xf numFmtId="0" fontId="22" fillId="0" borderId="21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9" fillId="6" borderId="21" xfId="0" applyFont="1" applyFill="1" applyBorder="1" applyAlignment="1">
      <alignment vertical="center" wrapText="1"/>
    </xf>
    <xf numFmtId="0" fontId="31" fillId="6" borderId="21" xfId="0" applyFont="1" applyFill="1" applyBorder="1" applyAlignment="1">
      <alignment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31" fillId="6" borderId="21" xfId="0" applyNumberFormat="1" applyFont="1" applyFill="1" applyBorder="1" applyAlignment="1">
      <alignment vertical="center"/>
    </xf>
    <xf numFmtId="0" fontId="34" fillId="3" borderId="21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center"/>
    </xf>
    <xf numFmtId="0" fontId="22" fillId="2" borderId="28" xfId="0" applyFont="1" applyFill="1" applyBorder="1" applyAlignment="1">
      <alignment vertical="center" wrapText="1"/>
    </xf>
    <xf numFmtId="0" fontId="22" fillId="4" borderId="2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20" fillId="4" borderId="21" xfId="0" applyFont="1" applyFill="1" applyBorder="1" applyAlignment="1">
      <alignment vertical="center" wrapText="1"/>
    </xf>
    <xf numFmtId="2" fontId="20" fillId="4" borderId="21" xfId="0" applyNumberFormat="1" applyFont="1" applyFill="1" applyBorder="1" applyAlignment="1">
      <alignment horizontal="center" vertical="center"/>
    </xf>
    <xf numFmtId="2" fontId="20" fillId="0" borderId="2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3" fillId="8" borderId="21" xfId="0" applyFont="1" applyFill="1" applyBorder="1" applyAlignment="1">
      <alignment vertical="center" wrapText="1"/>
    </xf>
    <xf numFmtId="2" fontId="43" fillId="8" borderId="21" xfId="0" applyNumberFormat="1" applyFont="1" applyFill="1" applyBorder="1" applyAlignment="1">
      <alignment horizontal="center" vertical="center"/>
    </xf>
    <xf numFmtId="2" fontId="43" fillId="8" borderId="21" xfId="0" applyNumberFormat="1" applyFont="1" applyFill="1" applyBorder="1" applyAlignment="1">
      <alignment vertical="center"/>
    </xf>
    <xf numFmtId="2" fontId="31" fillId="7" borderId="2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41" fillId="4" borderId="21" xfId="0" applyFont="1" applyFill="1" applyBorder="1" applyAlignment="1">
      <alignment vertical="center"/>
    </xf>
    <xf numFmtId="0" fontId="41" fillId="4" borderId="21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right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3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9" xfId="0" applyFont="1" applyFill="1" applyBorder="1" applyAlignment="1">
      <alignment horizontal="center" vertical="center" wrapText="1"/>
    </xf>
    <xf numFmtId="1" fontId="20" fillId="0" borderId="29" xfId="0" applyNumberFormat="1" applyFont="1" applyFill="1" applyBorder="1" applyAlignment="1">
      <alignment horizontal="center" vertical="center" wrapText="1"/>
    </xf>
    <xf numFmtId="165" fontId="20" fillId="0" borderId="29" xfId="0" applyNumberFormat="1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1" fontId="25" fillId="4" borderId="30" xfId="0" applyNumberFormat="1" applyFont="1" applyFill="1" applyBorder="1" applyAlignment="1">
      <alignment horizontal="center" vertical="center" wrapText="1"/>
    </xf>
    <xf numFmtId="165" fontId="20" fillId="0" borderId="29" xfId="0" applyNumberFormat="1" applyFont="1" applyFill="1" applyBorder="1" applyAlignment="1">
      <alignment horizontal="center" vertical="center"/>
    </xf>
    <xf numFmtId="1" fontId="20" fillId="0" borderId="29" xfId="0" applyNumberFormat="1" applyFont="1" applyFill="1" applyBorder="1" applyAlignment="1">
      <alignment horizontal="center" vertical="center"/>
    </xf>
    <xf numFmtId="165" fontId="25" fillId="4" borderId="29" xfId="0" applyNumberFormat="1" applyFont="1" applyFill="1" applyBorder="1" applyAlignment="1">
      <alignment horizontal="center" vertical="center" wrapText="1"/>
    </xf>
    <xf numFmtId="1" fontId="25" fillId="4" borderId="2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25" fillId="8" borderId="29" xfId="0" applyNumberFormat="1" applyFont="1" applyFill="1" applyBorder="1" applyAlignment="1">
      <alignment horizontal="center" vertical="center"/>
    </xf>
    <xf numFmtId="0" fontId="25" fillId="8" borderId="29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1" fontId="29" fillId="8" borderId="29" xfId="0" applyNumberFormat="1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 wrapText="1"/>
    </xf>
    <xf numFmtId="1" fontId="22" fillId="2" borderId="29" xfId="0" applyNumberFormat="1" applyFont="1" applyFill="1" applyBorder="1" applyAlignment="1">
      <alignment horizontal="center" vertical="center" wrapText="1"/>
    </xf>
    <xf numFmtId="165" fontId="22" fillId="2" borderId="29" xfId="0" applyNumberFormat="1" applyFont="1" applyFill="1" applyBorder="1" applyAlignment="1">
      <alignment horizontal="center" vertical="center" wrapText="1"/>
    </xf>
    <xf numFmtId="165" fontId="22" fillId="2" borderId="29" xfId="0" applyNumberFormat="1" applyFont="1" applyFill="1" applyBorder="1" applyAlignment="1">
      <alignment horizontal="center" vertical="center"/>
    </xf>
    <xf numFmtId="1" fontId="22" fillId="2" borderId="29" xfId="0" applyNumberFormat="1" applyFont="1" applyFill="1" applyBorder="1" applyAlignment="1">
      <alignment horizontal="center" vertical="center"/>
    </xf>
    <xf numFmtId="165" fontId="44" fillId="7" borderId="29" xfId="0" applyNumberFormat="1" applyFont="1" applyFill="1" applyBorder="1" applyAlignment="1">
      <alignment horizontal="center" vertical="center"/>
    </xf>
    <xf numFmtId="1" fontId="44" fillId="7" borderId="29" xfId="0" applyNumberFormat="1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left" vertical="center" wrapText="1"/>
    </xf>
    <xf numFmtId="0" fontId="20" fillId="0" borderId="29" xfId="1" applyFont="1" applyBorder="1" applyAlignment="1">
      <alignment horizontal="left" vertical="center" wrapText="1"/>
    </xf>
    <xf numFmtId="0" fontId="25" fillId="8" borderId="29" xfId="0" applyFont="1" applyFill="1" applyBorder="1" applyAlignment="1">
      <alignment horizontal="left" vertical="center" wrapText="1"/>
    </xf>
    <xf numFmtId="0" fontId="29" fillId="7" borderId="29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3" fillId="0" borderId="0" xfId="0" applyFont="1"/>
    <xf numFmtId="0" fontId="4" fillId="0" borderId="0" xfId="0" applyFont="1" applyFill="1" applyBorder="1" applyAlignment="1">
      <alignment vertical="center" wrapText="1"/>
    </xf>
    <xf numFmtId="0" fontId="34" fillId="0" borderId="21" xfId="0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3" borderId="21" xfId="0" applyNumberFormat="1" applyFont="1" applyFill="1" applyBorder="1" applyAlignment="1">
      <alignment horizontal="center"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31" fillId="7" borderId="21" xfId="0" applyFont="1" applyFill="1" applyBorder="1" applyAlignment="1">
      <alignment horizontal="left" vertical="center" wrapText="1"/>
    </xf>
    <xf numFmtId="0" fontId="31" fillId="7" borderId="2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5" fillId="0" borderId="21" xfId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2" borderId="2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164" fontId="22" fillId="3" borderId="1" xfId="5" applyNumberFormat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5" fontId="22" fillId="3" borderId="21" xfId="5" applyNumberFormat="1" applyFont="1" applyFill="1" applyBorder="1" applyAlignment="1">
      <alignment horizontal="center" vertical="center" wrapText="1"/>
    </xf>
    <xf numFmtId="166" fontId="22" fillId="3" borderId="21" xfId="5" applyNumberFormat="1" applyFont="1" applyFill="1" applyBorder="1" applyAlignment="1">
      <alignment horizontal="center"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3" fontId="20" fillId="0" borderId="21" xfId="0" applyNumberFormat="1" applyFont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6" fillId="0" borderId="21" xfId="0" applyFont="1" applyBorder="1" applyAlignment="1">
      <alignment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vertical="center"/>
    </xf>
    <xf numFmtId="4" fontId="20" fillId="0" borderId="21" xfId="0" applyNumberFormat="1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vertical="center" wrapText="1"/>
    </xf>
    <xf numFmtId="3" fontId="31" fillId="7" borderId="21" xfId="0" applyNumberFormat="1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textRotation="90" wrapText="1"/>
    </xf>
    <xf numFmtId="0" fontId="20" fillId="2" borderId="21" xfId="0" applyFont="1" applyFill="1" applyBorder="1" applyAlignment="1">
      <alignment horizontal="center" vertical="center" wrapText="1"/>
    </xf>
    <xf numFmtId="0" fontId="29" fillId="6" borderId="21" xfId="0" applyFont="1" applyFill="1" applyBorder="1" applyAlignment="1">
      <alignment wrapText="1"/>
    </xf>
    <xf numFmtId="0" fontId="30" fillId="6" borderId="21" xfId="0" applyFont="1" applyFill="1" applyBorder="1" applyAlignment="1"/>
    <xf numFmtId="0" fontId="25" fillId="2" borderId="21" xfId="0" applyFont="1" applyFill="1" applyBorder="1" applyAlignment="1">
      <alignment horizontal="center" vertical="center"/>
    </xf>
    <xf numFmtId="0" fontId="0" fillId="0" borderId="21" xfId="0" applyBorder="1" applyAlignment="1"/>
    <xf numFmtId="0" fontId="21" fillId="0" borderId="0" xfId="0" applyFont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22" fillId="0" borderId="22" xfId="0" applyFon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0" fillId="0" borderId="0" xfId="0" applyAlignment="1"/>
    <xf numFmtId="0" fontId="29" fillId="8" borderId="21" xfId="0" applyFont="1" applyFill="1" applyBorder="1" applyAlignment="1">
      <alignment wrapText="1"/>
    </xf>
    <xf numFmtId="0" fontId="30" fillId="8" borderId="21" xfId="0" applyFont="1" applyFill="1" applyBorder="1" applyAlignment="1"/>
    <xf numFmtId="0" fontId="36" fillId="0" borderId="0" xfId="0" applyFont="1" applyAlignment="1">
      <alignment horizontal="left" vertical="top"/>
    </xf>
    <xf numFmtId="0" fontId="26" fillId="7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right" wrapText="1"/>
    </xf>
    <xf numFmtId="0" fontId="0" fillId="0" borderId="21" xfId="0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20" fillId="2" borderId="21" xfId="0" applyFont="1" applyFill="1" applyBorder="1" applyAlignment="1">
      <alignment horizont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33" fillId="0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3" borderId="21" xfId="0" applyFont="1" applyFill="1" applyBorder="1" applyAlignment="1">
      <alignment vertical="center" wrapText="1"/>
    </xf>
    <xf numFmtId="0" fontId="26" fillId="7" borderId="18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2" fillId="0" borderId="10" xfId="0" applyFont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0" fontId="33" fillId="0" borderId="12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9" fillId="6" borderId="21" xfId="0" applyFont="1" applyFill="1" applyBorder="1" applyAlignment="1">
      <alignment vertical="center" wrapText="1"/>
    </xf>
    <xf numFmtId="0" fontId="30" fillId="6" borderId="21" xfId="0" applyFont="1" applyFill="1" applyBorder="1" applyAlignment="1">
      <alignment vertical="center"/>
    </xf>
    <xf numFmtId="0" fontId="33" fillId="0" borderId="21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22" fillId="3" borderId="21" xfId="0" applyFont="1" applyFill="1" applyBorder="1" applyAlignment="1">
      <alignment horizontal="right" vertical="center" wrapText="1"/>
    </xf>
    <xf numFmtId="0" fontId="18" fillId="6" borderId="2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31" fillId="6" borderId="21" xfId="0" applyNumberFormat="1" applyFont="1" applyFill="1" applyBorder="1" applyAlignment="1">
      <alignment vertical="center"/>
    </xf>
    <xf numFmtId="0" fontId="31" fillId="6" borderId="21" xfId="0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1" fillId="6" borderId="24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11" fillId="0" borderId="0" xfId="0" applyFont="1" applyFill="1" applyAlignment="1">
      <alignment horizontal="left" wrapText="1"/>
    </xf>
    <xf numFmtId="0" fontId="29" fillId="8" borderId="24" xfId="0" applyFont="1" applyFill="1" applyBorder="1" applyAlignment="1">
      <alignment vertical="center" wrapText="1"/>
    </xf>
    <xf numFmtId="0" fontId="18" fillId="8" borderId="25" xfId="0" applyFont="1" applyFill="1" applyBorder="1" applyAlignment="1">
      <alignment vertical="center"/>
    </xf>
    <xf numFmtId="0" fontId="18" fillId="8" borderId="26" xfId="0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8" fillId="0" borderId="23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34" fillId="0" borderId="22" xfId="0" applyFont="1" applyFill="1" applyBorder="1" applyAlignment="1">
      <alignment horizontal="center" vertical="center" textRotation="90" wrapText="1"/>
    </xf>
    <xf numFmtId="0" fontId="34" fillId="0" borderId="23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8" borderId="29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left" vertical="center" wrapText="1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45" fillId="7" borderId="25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5" fontId="22" fillId="3" borderId="1" xfId="5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20" fillId="0" borderId="21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vertical="center" wrapText="1"/>
    </xf>
    <xf numFmtId="0" fontId="22" fillId="5" borderId="21" xfId="0" applyFont="1" applyFill="1" applyBorder="1" applyAlignment="1">
      <alignment horizontal="left" vertical="center" wrapText="1"/>
    </xf>
    <xf numFmtId="0" fontId="22" fillId="5" borderId="21" xfId="0" applyFont="1" applyFill="1" applyBorder="1" applyAlignment="1">
      <alignment vertical="center" wrapText="1"/>
    </xf>
    <xf numFmtId="3" fontId="20" fillId="0" borderId="21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</cellXfs>
  <cellStyles count="6">
    <cellStyle name="Čárka 2" xfId="3"/>
    <cellStyle name="Měna" xfId="5" builtinId="4"/>
    <cellStyle name="Normální" xfId="0" builtinId="0"/>
    <cellStyle name="Normální 2" xfId="1"/>
    <cellStyle name="normální 2 2" xfId="4"/>
    <cellStyle name="normální 2 5" xfId="2"/>
  </cellStyles>
  <dxfs count="0"/>
  <tableStyles count="0" defaultTableStyle="TableStyleMedium9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123"/>
  <sheetViews>
    <sheetView tabSelected="1" zoomScaleNormal="100" workbookViewId="0">
      <selection activeCell="F9" sqref="F9"/>
    </sheetView>
  </sheetViews>
  <sheetFormatPr defaultRowHeight="12.75" x14ac:dyDescent="0.2"/>
  <cols>
    <col min="1" max="1" width="22.7109375" style="33" customWidth="1"/>
    <col min="2" max="2" width="10.42578125" style="97" customWidth="1"/>
    <col min="3" max="3" width="8.28515625" style="98" customWidth="1"/>
    <col min="4" max="4" width="6.85546875" style="98" customWidth="1"/>
    <col min="5" max="5" width="8.5703125" style="98" customWidth="1"/>
    <col min="6" max="6" width="7.42578125" style="98" customWidth="1"/>
    <col min="7" max="7" width="8.7109375" style="98" customWidth="1"/>
    <col min="8" max="8" width="7" style="98" customWidth="1"/>
    <col min="9" max="11" width="9.140625" style="98"/>
    <col min="12" max="13" width="8.7109375" style="28" customWidth="1"/>
    <col min="14" max="16384" width="9.140625" style="28"/>
  </cols>
  <sheetData>
    <row r="1" spans="1:23" ht="25.5" customHeight="1" x14ac:dyDescent="0.2">
      <c r="A1" s="303" t="s">
        <v>183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</row>
    <row r="2" spans="1:23" s="29" customFormat="1" ht="38.25" customHeight="1" x14ac:dyDescent="0.2">
      <c r="A2" s="310" t="s">
        <v>381</v>
      </c>
      <c r="B2" s="312"/>
      <c r="C2" s="305" t="s">
        <v>0</v>
      </c>
      <c r="D2" s="306"/>
      <c r="E2" s="305" t="s">
        <v>2</v>
      </c>
      <c r="F2" s="306"/>
      <c r="G2" s="305" t="s">
        <v>1</v>
      </c>
      <c r="H2" s="306"/>
      <c r="I2" s="307" t="s">
        <v>3</v>
      </c>
      <c r="J2" s="307"/>
      <c r="K2" s="308" t="s">
        <v>4</v>
      </c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s="29" customFormat="1" ht="13.5" customHeight="1" x14ac:dyDescent="0.2">
      <c r="A3" s="311"/>
      <c r="B3" s="309"/>
      <c r="C3" s="62" t="s">
        <v>23</v>
      </c>
      <c r="D3" s="62" t="s">
        <v>24</v>
      </c>
      <c r="E3" s="62" t="s">
        <v>23</v>
      </c>
      <c r="F3" s="62" t="s">
        <v>24</v>
      </c>
      <c r="G3" s="62" t="s">
        <v>23</v>
      </c>
      <c r="H3" s="62" t="s">
        <v>24</v>
      </c>
      <c r="I3" s="84" t="s">
        <v>23</v>
      </c>
      <c r="J3" s="84" t="s">
        <v>24</v>
      </c>
      <c r="K3" s="309"/>
      <c r="M3" s="31"/>
    </row>
    <row r="4" spans="1:23" s="32" customFormat="1" ht="15" customHeight="1" x14ac:dyDescent="0.2">
      <c r="A4" s="298" t="s">
        <v>232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M4" s="31"/>
    </row>
    <row r="5" spans="1:23" s="33" customFormat="1" ht="26.25" customHeight="1" x14ac:dyDescent="0.2">
      <c r="A5" s="40" t="s">
        <v>10</v>
      </c>
      <c r="B5" s="86" t="s">
        <v>9</v>
      </c>
      <c r="C5" s="297"/>
      <c r="D5" s="297"/>
      <c r="E5" s="297"/>
      <c r="F5" s="297"/>
      <c r="G5" s="297"/>
      <c r="H5" s="297"/>
      <c r="I5" s="297"/>
      <c r="J5" s="297"/>
      <c r="K5" s="297"/>
    </row>
    <row r="6" spans="1:23" x14ac:dyDescent="0.2">
      <c r="A6" s="42" t="s">
        <v>5</v>
      </c>
      <c r="B6" s="87" t="s">
        <v>8</v>
      </c>
      <c r="C6" s="92"/>
      <c r="D6" s="92"/>
      <c r="E6" s="92"/>
      <c r="F6" s="92"/>
      <c r="G6" s="92"/>
      <c r="H6" s="92"/>
      <c r="I6" s="92"/>
      <c r="J6" s="92"/>
      <c r="K6" s="93">
        <f>SUM(C6:J6)</f>
        <v>0</v>
      </c>
    </row>
    <row r="7" spans="1:23" x14ac:dyDescent="0.2">
      <c r="A7" s="42" t="s">
        <v>11</v>
      </c>
      <c r="B7" s="89" t="s">
        <v>6</v>
      </c>
      <c r="C7" s="92"/>
      <c r="D7" s="92"/>
      <c r="E7" s="92"/>
      <c r="F7" s="92"/>
      <c r="G7" s="92"/>
      <c r="H7" s="92"/>
      <c r="I7" s="99"/>
      <c r="J7" s="99"/>
      <c r="K7" s="93">
        <f t="shared" ref="K7:K15" si="0">SUM(C7:J7)</f>
        <v>0</v>
      </c>
    </row>
    <row r="8" spans="1:23" ht="25.5" x14ac:dyDescent="0.2">
      <c r="A8" s="42" t="s">
        <v>12</v>
      </c>
      <c r="B8" s="89">
        <v>41.43</v>
      </c>
      <c r="C8" s="92"/>
      <c r="D8" s="92"/>
      <c r="E8" s="92"/>
      <c r="F8" s="92"/>
      <c r="G8" s="92"/>
      <c r="H8" s="92"/>
      <c r="I8" s="99"/>
      <c r="J8" s="99"/>
      <c r="K8" s="93">
        <f t="shared" si="0"/>
        <v>0</v>
      </c>
    </row>
    <row r="9" spans="1:23" ht="25.5" x14ac:dyDescent="0.2">
      <c r="A9" s="42" t="s">
        <v>13</v>
      </c>
      <c r="B9" s="89" t="s">
        <v>7</v>
      </c>
      <c r="C9" s="92"/>
      <c r="D9" s="92"/>
      <c r="E9" s="92"/>
      <c r="F9" s="92"/>
      <c r="G9" s="92"/>
      <c r="H9" s="92"/>
      <c r="I9" s="99"/>
      <c r="J9" s="99"/>
      <c r="K9" s="93">
        <f t="shared" si="0"/>
        <v>0</v>
      </c>
    </row>
    <row r="10" spans="1:23" ht="25.5" x14ac:dyDescent="0.2">
      <c r="A10" s="42" t="s">
        <v>14</v>
      </c>
      <c r="B10" s="89" t="s">
        <v>20</v>
      </c>
      <c r="C10" s="92">
        <v>1</v>
      </c>
      <c r="D10" s="92">
        <v>1</v>
      </c>
      <c r="E10" s="92"/>
      <c r="F10" s="92"/>
      <c r="G10" s="92">
        <v>1</v>
      </c>
      <c r="H10" s="92"/>
      <c r="I10" s="99"/>
      <c r="J10" s="99"/>
      <c r="K10" s="93">
        <f t="shared" si="0"/>
        <v>3</v>
      </c>
    </row>
    <row r="11" spans="1:23" x14ac:dyDescent="0.2">
      <c r="A11" s="42" t="s">
        <v>15</v>
      </c>
      <c r="B11" s="89">
        <v>62.65</v>
      </c>
      <c r="C11" s="92">
        <v>2</v>
      </c>
      <c r="D11" s="92">
        <v>2</v>
      </c>
      <c r="E11" s="92"/>
      <c r="F11" s="92"/>
      <c r="G11" s="92">
        <v>2</v>
      </c>
      <c r="H11" s="92"/>
      <c r="I11" s="99">
        <v>1</v>
      </c>
      <c r="J11" s="99">
        <v>1</v>
      </c>
      <c r="K11" s="93">
        <f t="shared" si="0"/>
        <v>8</v>
      </c>
    </row>
    <row r="12" spans="1:23" ht="25.5" x14ac:dyDescent="0.2">
      <c r="A12" s="42" t="s">
        <v>16</v>
      </c>
      <c r="B12" s="89">
        <v>68</v>
      </c>
      <c r="C12" s="92"/>
      <c r="D12" s="92"/>
      <c r="E12" s="92"/>
      <c r="F12" s="92"/>
      <c r="G12" s="92"/>
      <c r="H12" s="92"/>
      <c r="I12" s="99"/>
      <c r="J12" s="99"/>
      <c r="K12" s="93">
        <f t="shared" si="0"/>
        <v>0</v>
      </c>
    </row>
    <row r="13" spans="1:23" ht="25.5" x14ac:dyDescent="0.2">
      <c r="A13" s="42" t="s">
        <v>17</v>
      </c>
      <c r="B13" s="89">
        <v>74.75</v>
      </c>
      <c r="C13" s="92"/>
      <c r="D13" s="92"/>
      <c r="E13" s="92"/>
      <c r="F13" s="92"/>
      <c r="G13" s="92"/>
      <c r="H13" s="92"/>
      <c r="I13" s="99"/>
      <c r="J13" s="99"/>
      <c r="K13" s="93">
        <f t="shared" si="0"/>
        <v>0</v>
      </c>
    </row>
    <row r="14" spans="1:23" ht="25.5" x14ac:dyDescent="0.2">
      <c r="A14" s="42" t="s">
        <v>18</v>
      </c>
      <c r="B14" s="89">
        <v>77</v>
      </c>
      <c r="C14" s="92"/>
      <c r="D14" s="92"/>
      <c r="E14" s="92"/>
      <c r="F14" s="92"/>
      <c r="G14" s="92"/>
      <c r="H14" s="92"/>
      <c r="I14" s="99"/>
      <c r="J14" s="99"/>
      <c r="K14" s="93">
        <f t="shared" si="0"/>
        <v>0</v>
      </c>
    </row>
    <row r="15" spans="1:23" ht="25.5" x14ac:dyDescent="0.2">
      <c r="A15" s="42" t="s">
        <v>19</v>
      </c>
      <c r="B15" s="89">
        <v>81.819999999999993</v>
      </c>
      <c r="C15" s="92"/>
      <c r="D15" s="92"/>
      <c r="E15" s="92"/>
      <c r="F15" s="92"/>
      <c r="G15" s="92"/>
      <c r="H15" s="92"/>
      <c r="I15" s="99"/>
      <c r="J15" s="99"/>
      <c r="K15" s="93">
        <f t="shared" si="0"/>
        <v>0</v>
      </c>
    </row>
    <row r="16" spans="1:23" x14ac:dyDescent="0.2">
      <c r="A16" s="45" t="s">
        <v>107</v>
      </c>
      <c r="B16" s="90" t="s">
        <v>108</v>
      </c>
      <c r="C16" s="93">
        <f>SUM(C6:C15)</f>
        <v>3</v>
      </c>
      <c r="D16" s="93">
        <f t="shared" ref="D16:J16" si="1">SUM(D6:D15)</f>
        <v>3</v>
      </c>
      <c r="E16" s="93">
        <f t="shared" si="1"/>
        <v>0</v>
      </c>
      <c r="F16" s="93">
        <f t="shared" si="1"/>
        <v>0</v>
      </c>
      <c r="G16" s="93">
        <f t="shared" si="1"/>
        <v>3</v>
      </c>
      <c r="H16" s="93">
        <f t="shared" si="1"/>
        <v>0</v>
      </c>
      <c r="I16" s="93">
        <f t="shared" si="1"/>
        <v>1</v>
      </c>
      <c r="J16" s="93">
        <f t="shared" si="1"/>
        <v>1</v>
      </c>
      <c r="K16" s="93">
        <f>SUM(K6:K15)</f>
        <v>11</v>
      </c>
    </row>
    <row r="17" spans="1:11" s="32" customFormat="1" ht="15" customHeight="1" x14ac:dyDescent="0.2">
      <c r="A17" s="298" t="s">
        <v>233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s="33" customFormat="1" ht="25.5" customHeight="1" x14ac:dyDescent="0.2">
      <c r="A18" s="40" t="s">
        <v>10</v>
      </c>
      <c r="B18" s="86" t="s">
        <v>9</v>
      </c>
      <c r="C18" s="297"/>
      <c r="D18" s="297"/>
      <c r="E18" s="297"/>
      <c r="F18" s="297"/>
      <c r="G18" s="297"/>
      <c r="H18" s="297"/>
      <c r="I18" s="297"/>
      <c r="J18" s="297"/>
      <c r="K18" s="297"/>
    </row>
    <row r="19" spans="1:11" x14ac:dyDescent="0.2">
      <c r="A19" s="42" t="s">
        <v>5</v>
      </c>
      <c r="B19" s="87" t="s">
        <v>8</v>
      </c>
      <c r="C19" s="92"/>
      <c r="D19" s="92"/>
      <c r="E19" s="92"/>
      <c r="F19" s="92"/>
      <c r="G19" s="92"/>
      <c r="H19" s="92"/>
      <c r="I19" s="99"/>
      <c r="J19" s="99"/>
      <c r="K19" s="93">
        <f>SUM(C19:J19)</f>
        <v>0</v>
      </c>
    </row>
    <row r="20" spans="1:11" x14ac:dyDescent="0.2">
      <c r="A20" s="42" t="s">
        <v>11</v>
      </c>
      <c r="B20" s="89" t="s">
        <v>6</v>
      </c>
      <c r="C20" s="92">
        <v>4</v>
      </c>
      <c r="D20" s="92">
        <v>3</v>
      </c>
      <c r="E20" s="92"/>
      <c r="F20" s="92"/>
      <c r="G20" s="92">
        <v>4</v>
      </c>
      <c r="H20" s="92">
        <v>3</v>
      </c>
      <c r="I20" s="99">
        <v>1</v>
      </c>
      <c r="J20" s="99">
        <v>1</v>
      </c>
      <c r="K20" s="93">
        <f t="shared" ref="K20:K28" si="2">SUM(C20:J20)</f>
        <v>16</v>
      </c>
    </row>
    <row r="21" spans="1:11" ht="25.5" x14ac:dyDescent="0.2">
      <c r="A21" s="42" t="s">
        <v>12</v>
      </c>
      <c r="B21" s="89">
        <v>41.43</v>
      </c>
      <c r="C21" s="92"/>
      <c r="D21" s="92"/>
      <c r="E21" s="92"/>
      <c r="F21" s="92"/>
      <c r="G21" s="92"/>
      <c r="H21" s="92"/>
      <c r="I21" s="99"/>
      <c r="J21" s="99"/>
      <c r="K21" s="93">
        <f t="shared" si="2"/>
        <v>0</v>
      </c>
    </row>
    <row r="22" spans="1:11" ht="25.5" x14ac:dyDescent="0.2">
      <c r="A22" s="42" t="s">
        <v>13</v>
      </c>
      <c r="B22" s="89" t="s">
        <v>7</v>
      </c>
      <c r="C22" s="92"/>
      <c r="D22" s="92"/>
      <c r="E22" s="92"/>
      <c r="F22" s="92"/>
      <c r="G22" s="92"/>
      <c r="H22" s="92"/>
      <c r="I22" s="99"/>
      <c r="J22" s="99"/>
      <c r="K22" s="93">
        <f t="shared" si="2"/>
        <v>0</v>
      </c>
    </row>
    <row r="23" spans="1:11" ht="25.5" x14ac:dyDescent="0.2">
      <c r="A23" s="42" t="s">
        <v>14</v>
      </c>
      <c r="B23" s="89" t="s">
        <v>20</v>
      </c>
      <c r="C23" s="92"/>
      <c r="D23" s="92"/>
      <c r="E23" s="92"/>
      <c r="F23" s="92"/>
      <c r="G23" s="92"/>
      <c r="H23" s="92"/>
      <c r="I23" s="99"/>
      <c r="J23" s="99"/>
      <c r="K23" s="93">
        <f t="shared" si="2"/>
        <v>0</v>
      </c>
    </row>
    <row r="24" spans="1:11" x14ac:dyDescent="0.2">
      <c r="A24" s="42" t="s">
        <v>15</v>
      </c>
      <c r="B24" s="89">
        <v>62.65</v>
      </c>
      <c r="C24" s="92"/>
      <c r="D24" s="92"/>
      <c r="E24" s="92"/>
      <c r="F24" s="92"/>
      <c r="G24" s="92"/>
      <c r="H24" s="92"/>
      <c r="I24" s="99"/>
      <c r="J24" s="99"/>
      <c r="K24" s="93">
        <f t="shared" si="2"/>
        <v>0</v>
      </c>
    </row>
    <row r="25" spans="1:11" ht="25.5" x14ac:dyDescent="0.2">
      <c r="A25" s="42" t="s">
        <v>16</v>
      </c>
      <c r="B25" s="89">
        <v>68</v>
      </c>
      <c r="C25" s="92"/>
      <c r="D25" s="92"/>
      <c r="E25" s="92"/>
      <c r="F25" s="92"/>
      <c r="G25" s="92"/>
      <c r="H25" s="92"/>
      <c r="I25" s="99"/>
      <c r="J25" s="99"/>
      <c r="K25" s="93">
        <f t="shared" si="2"/>
        <v>0</v>
      </c>
    </row>
    <row r="26" spans="1:11" ht="25.5" x14ac:dyDescent="0.2">
      <c r="A26" s="42" t="s">
        <v>17</v>
      </c>
      <c r="B26" s="89">
        <v>74.75</v>
      </c>
      <c r="C26" s="92">
        <v>1</v>
      </c>
      <c r="D26" s="92"/>
      <c r="E26" s="92"/>
      <c r="F26" s="92"/>
      <c r="G26" s="92"/>
      <c r="H26" s="92"/>
      <c r="I26" s="99"/>
      <c r="J26" s="99"/>
      <c r="K26" s="93">
        <f t="shared" si="2"/>
        <v>1</v>
      </c>
    </row>
    <row r="27" spans="1:11" ht="25.5" x14ac:dyDescent="0.2">
      <c r="A27" s="42" t="s">
        <v>18</v>
      </c>
      <c r="B27" s="89">
        <v>77</v>
      </c>
      <c r="C27" s="92"/>
      <c r="D27" s="92"/>
      <c r="E27" s="92"/>
      <c r="F27" s="92"/>
      <c r="G27" s="92"/>
      <c r="H27" s="92"/>
      <c r="I27" s="99"/>
      <c r="J27" s="99"/>
      <c r="K27" s="93">
        <f t="shared" si="2"/>
        <v>0</v>
      </c>
    </row>
    <row r="28" spans="1:11" ht="25.5" x14ac:dyDescent="0.2">
      <c r="A28" s="42" t="s">
        <v>19</v>
      </c>
      <c r="B28" s="89">
        <v>81.819999999999993</v>
      </c>
      <c r="C28" s="92"/>
      <c r="D28" s="92"/>
      <c r="E28" s="92"/>
      <c r="F28" s="92"/>
      <c r="G28" s="92"/>
      <c r="H28" s="92"/>
      <c r="I28" s="99"/>
      <c r="J28" s="99"/>
      <c r="K28" s="93">
        <f t="shared" si="2"/>
        <v>0</v>
      </c>
    </row>
    <row r="29" spans="1:11" x14ac:dyDescent="0.2">
      <c r="A29" s="45" t="s">
        <v>107</v>
      </c>
      <c r="B29" s="90" t="s">
        <v>108</v>
      </c>
      <c r="C29" s="93">
        <f>SUM(C19:C28)</f>
        <v>5</v>
      </c>
      <c r="D29" s="93">
        <f t="shared" ref="D29:J29" si="3">SUM(D19:D28)</f>
        <v>3</v>
      </c>
      <c r="E29" s="93">
        <f t="shared" si="3"/>
        <v>0</v>
      </c>
      <c r="F29" s="93">
        <f t="shared" si="3"/>
        <v>0</v>
      </c>
      <c r="G29" s="93">
        <f t="shared" si="3"/>
        <v>4</v>
      </c>
      <c r="H29" s="93">
        <f t="shared" si="3"/>
        <v>3</v>
      </c>
      <c r="I29" s="93">
        <f t="shared" si="3"/>
        <v>1</v>
      </c>
      <c r="J29" s="93">
        <f t="shared" si="3"/>
        <v>1</v>
      </c>
      <c r="K29" s="93">
        <f>SUM(K19:K28)</f>
        <v>17</v>
      </c>
    </row>
    <row r="30" spans="1:11" ht="14.25" x14ac:dyDescent="0.2">
      <c r="A30" s="298" t="s">
        <v>234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</row>
    <row r="31" spans="1:11" ht="38.25" x14ac:dyDescent="0.2">
      <c r="A31" s="40" t="s">
        <v>10</v>
      </c>
      <c r="B31" s="86" t="s">
        <v>9</v>
      </c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x14ac:dyDescent="0.2">
      <c r="A32" s="42" t="s">
        <v>5</v>
      </c>
      <c r="B32" s="87" t="s">
        <v>8</v>
      </c>
      <c r="C32" s="92"/>
      <c r="D32" s="92"/>
      <c r="E32" s="92"/>
      <c r="F32" s="92"/>
      <c r="G32" s="92"/>
      <c r="H32" s="92"/>
      <c r="I32" s="92"/>
      <c r="J32" s="92"/>
      <c r="K32" s="93">
        <f>SUM(C32:J32)</f>
        <v>0</v>
      </c>
    </row>
    <row r="33" spans="1:11" x14ac:dyDescent="0.2">
      <c r="A33" s="42" t="s">
        <v>11</v>
      </c>
      <c r="B33" s="89" t="s">
        <v>6</v>
      </c>
      <c r="C33" s="92"/>
      <c r="D33" s="92"/>
      <c r="E33" s="92"/>
      <c r="F33" s="92"/>
      <c r="G33" s="92"/>
      <c r="H33" s="92"/>
      <c r="I33" s="99"/>
      <c r="J33" s="99"/>
      <c r="K33" s="93">
        <f t="shared" ref="K33:K41" si="4">SUM(C33:J33)</f>
        <v>0</v>
      </c>
    </row>
    <row r="34" spans="1:11" ht="25.5" x14ac:dyDescent="0.2">
      <c r="A34" s="42" t="s">
        <v>12</v>
      </c>
      <c r="B34" s="89">
        <v>41.43</v>
      </c>
      <c r="C34" s="92"/>
      <c r="D34" s="92"/>
      <c r="E34" s="92"/>
      <c r="F34" s="92"/>
      <c r="G34" s="92"/>
      <c r="H34" s="92"/>
      <c r="I34" s="99"/>
      <c r="J34" s="99"/>
      <c r="K34" s="93">
        <f t="shared" si="4"/>
        <v>0</v>
      </c>
    </row>
    <row r="35" spans="1:11" ht="25.5" x14ac:dyDescent="0.2">
      <c r="A35" s="42" t="s">
        <v>13</v>
      </c>
      <c r="B35" s="89" t="s">
        <v>7</v>
      </c>
      <c r="C35" s="92"/>
      <c r="D35" s="92"/>
      <c r="E35" s="92"/>
      <c r="F35" s="92"/>
      <c r="G35" s="92"/>
      <c r="H35" s="92"/>
      <c r="I35" s="99"/>
      <c r="J35" s="99"/>
      <c r="K35" s="93">
        <f t="shared" si="4"/>
        <v>0</v>
      </c>
    </row>
    <row r="36" spans="1:11" ht="25.5" x14ac:dyDescent="0.2">
      <c r="A36" s="42" t="s">
        <v>14</v>
      </c>
      <c r="B36" s="89" t="s">
        <v>20</v>
      </c>
      <c r="C36" s="92"/>
      <c r="D36" s="92"/>
      <c r="E36" s="92"/>
      <c r="F36" s="92"/>
      <c r="G36" s="92"/>
      <c r="H36" s="92"/>
      <c r="I36" s="99"/>
      <c r="J36" s="99"/>
      <c r="K36" s="93">
        <f t="shared" si="4"/>
        <v>0</v>
      </c>
    </row>
    <row r="37" spans="1:11" x14ac:dyDescent="0.2">
      <c r="A37" s="42" t="s">
        <v>15</v>
      </c>
      <c r="B37" s="89">
        <v>62.65</v>
      </c>
      <c r="C37" s="92"/>
      <c r="D37" s="92"/>
      <c r="E37" s="92"/>
      <c r="F37" s="92"/>
      <c r="G37" s="92"/>
      <c r="H37" s="92"/>
      <c r="I37" s="99"/>
      <c r="J37" s="99"/>
      <c r="K37" s="93">
        <f t="shared" si="4"/>
        <v>0</v>
      </c>
    </row>
    <row r="38" spans="1:11" ht="25.5" x14ac:dyDescent="0.2">
      <c r="A38" s="42" t="s">
        <v>16</v>
      </c>
      <c r="B38" s="89">
        <v>68</v>
      </c>
      <c r="C38" s="92"/>
      <c r="D38" s="92"/>
      <c r="E38" s="92"/>
      <c r="F38" s="92"/>
      <c r="G38" s="92"/>
      <c r="H38" s="92"/>
      <c r="I38" s="99"/>
      <c r="J38" s="99"/>
      <c r="K38" s="93">
        <f t="shared" si="4"/>
        <v>0</v>
      </c>
    </row>
    <row r="39" spans="1:11" ht="25.5" x14ac:dyDescent="0.2">
      <c r="A39" s="42" t="s">
        <v>17</v>
      </c>
      <c r="B39" s="89">
        <v>74.75</v>
      </c>
      <c r="C39" s="92"/>
      <c r="D39" s="92"/>
      <c r="E39" s="92"/>
      <c r="F39" s="92"/>
      <c r="G39" s="92"/>
      <c r="H39" s="92"/>
      <c r="I39" s="99"/>
      <c r="J39" s="99"/>
      <c r="K39" s="93">
        <f t="shared" si="4"/>
        <v>0</v>
      </c>
    </row>
    <row r="40" spans="1:11" ht="25.5" x14ac:dyDescent="0.2">
      <c r="A40" s="42" t="s">
        <v>18</v>
      </c>
      <c r="B40" s="89">
        <v>77</v>
      </c>
      <c r="C40" s="92"/>
      <c r="D40" s="92"/>
      <c r="E40" s="92"/>
      <c r="F40" s="92"/>
      <c r="G40" s="92"/>
      <c r="H40" s="92"/>
      <c r="I40" s="99"/>
      <c r="J40" s="99"/>
      <c r="K40" s="93">
        <f t="shared" si="4"/>
        <v>0</v>
      </c>
    </row>
    <row r="41" spans="1:11" ht="25.5" x14ac:dyDescent="0.2">
      <c r="A41" s="42" t="s">
        <v>19</v>
      </c>
      <c r="B41" s="89">
        <v>81.819999999999993</v>
      </c>
      <c r="C41" s="92">
        <v>1</v>
      </c>
      <c r="D41" s="92"/>
      <c r="E41" s="92"/>
      <c r="F41" s="92"/>
      <c r="G41" s="92">
        <v>4</v>
      </c>
      <c r="H41" s="92"/>
      <c r="I41" s="99">
        <v>1</v>
      </c>
      <c r="J41" s="99">
        <v>1</v>
      </c>
      <c r="K41" s="93">
        <f t="shared" si="4"/>
        <v>7</v>
      </c>
    </row>
    <row r="42" spans="1:11" x14ac:dyDescent="0.2">
      <c r="A42" s="45" t="s">
        <v>107</v>
      </c>
      <c r="B42" s="90" t="s">
        <v>108</v>
      </c>
      <c r="C42" s="93">
        <f>SUM(C32:C41)</f>
        <v>1</v>
      </c>
      <c r="D42" s="93">
        <f t="shared" ref="D42:J42" si="5">SUM(D32:D41)</f>
        <v>0</v>
      </c>
      <c r="E42" s="93">
        <f t="shared" si="5"/>
        <v>0</v>
      </c>
      <c r="F42" s="93">
        <f t="shared" si="5"/>
        <v>0</v>
      </c>
      <c r="G42" s="93">
        <f t="shared" si="5"/>
        <v>4</v>
      </c>
      <c r="H42" s="93">
        <f t="shared" si="5"/>
        <v>0</v>
      </c>
      <c r="I42" s="93">
        <f t="shared" si="5"/>
        <v>1</v>
      </c>
      <c r="J42" s="93">
        <f t="shared" si="5"/>
        <v>1</v>
      </c>
      <c r="K42" s="93">
        <f>SUM(K32:K41)</f>
        <v>7</v>
      </c>
    </row>
    <row r="43" spans="1:11" ht="15" customHeight="1" x14ac:dyDescent="0.2">
      <c r="A43" s="298" t="s">
        <v>235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</row>
    <row r="44" spans="1:11" ht="27" customHeight="1" x14ac:dyDescent="0.2">
      <c r="A44" s="40" t="s">
        <v>10</v>
      </c>
      <c r="B44" s="86" t="s">
        <v>9</v>
      </c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x14ac:dyDescent="0.2">
      <c r="A45" s="42" t="s">
        <v>5</v>
      </c>
      <c r="B45" s="87" t="s">
        <v>8</v>
      </c>
      <c r="C45" s="92"/>
      <c r="D45" s="92"/>
      <c r="E45" s="92"/>
      <c r="F45" s="92"/>
      <c r="G45" s="92"/>
      <c r="H45" s="92"/>
      <c r="I45" s="99"/>
      <c r="J45" s="99"/>
      <c r="K45" s="93">
        <f>SUM(C45:J45)</f>
        <v>0</v>
      </c>
    </row>
    <row r="46" spans="1:11" x14ac:dyDescent="0.2">
      <c r="A46" s="42" t="s">
        <v>11</v>
      </c>
      <c r="B46" s="89" t="s">
        <v>6</v>
      </c>
      <c r="C46" s="92"/>
      <c r="D46" s="92"/>
      <c r="E46" s="92"/>
      <c r="F46" s="92"/>
      <c r="G46" s="92"/>
      <c r="H46" s="92"/>
      <c r="I46" s="99"/>
      <c r="J46" s="99"/>
      <c r="K46" s="93">
        <f t="shared" ref="K46:K54" si="6">SUM(C46:J46)</f>
        <v>0</v>
      </c>
    </row>
    <row r="47" spans="1:11" ht="25.5" x14ac:dyDescent="0.2">
      <c r="A47" s="42" t="s">
        <v>12</v>
      </c>
      <c r="B47" s="89">
        <v>41.43</v>
      </c>
      <c r="C47" s="92"/>
      <c r="D47" s="92"/>
      <c r="E47" s="92"/>
      <c r="F47" s="92"/>
      <c r="G47" s="92"/>
      <c r="H47" s="92"/>
      <c r="I47" s="99"/>
      <c r="J47" s="99"/>
      <c r="K47" s="93">
        <f t="shared" si="6"/>
        <v>0</v>
      </c>
    </row>
    <row r="48" spans="1:11" ht="25.5" x14ac:dyDescent="0.2">
      <c r="A48" s="42" t="s">
        <v>13</v>
      </c>
      <c r="B48" s="89" t="s">
        <v>7</v>
      </c>
      <c r="C48" s="92">
        <v>5</v>
      </c>
      <c r="D48" s="92">
        <v>5</v>
      </c>
      <c r="E48" s="92"/>
      <c r="F48" s="92"/>
      <c r="G48" s="92"/>
      <c r="H48" s="92"/>
      <c r="I48" s="99"/>
      <c r="J48" s="99"/>
      <c r="K48" s="93">
        <f t="shared" si="6"/>
        <v>10</v>
      </c>
    </row>
    <row r="49" spans="1:11" ht="25.5" x14ac:dyDescent="0.2">
      <c r="A49" s="42" t="s">
        <v>14</v>
      </c>
      <c r="B49" s="89" t="s">
        <v>20</v>
      </c>
      <c r="C49" s="92"/>
      <c r="D49" s="92"/>
      <c r="E49" s="92"/>
      <c r="F49" s="92"/>
      <c r="G49" s="92"/>
      <c r="H49" s="92"/>
      <c r="I49" s="99"/>
      <c r="J49" s="99"/>
      <c r="K49" s="93">
        <f t="shared" si="6"/>
        <v>0</v>
      </c>
    </row>
    <row r="50" spans="1:11" x14ac:dyDescent="0.2">
      <c r="A50" s="42" t="s">
        <v>15</v>
      </c>
      <c r="B50" s="89">
        <v>62.65</v>
      </c>
      <c r="C50" s="92"/>
      <c r="D50" s="92"/>
      <c r="E50" s="92"/>
      <c r="F50" s="92"/>
      <c r="G50" s="92"/>
      <c r="H50" s="92"/>
      <c r="I50" s="99"/>
      <c r="J50" s="99"/>
      <c r="K50" s="93">
        <f t="shared" si="6"/>
        <v>0</v>
      </c>
    </row>
    <row r="51" spans="1:11" ht="25.5" x14ac:dyDescent="0.2">
      <c r="A51" s="42" t="s">
        <v>16</v>
      </c>
      <c r="B51" s="89">
        <v>68</v>
      </c>
      <c r="C51" s="92"/>
      <c r="D51" s="92"/>
      <c r="E51" s="92"/>
      <c r="F51" s="92"/>
      <c r="G51" s="92"/>
      <c r="H51" s="92"/>
      <c r="I51" s="99"/>
      <c r="J51" s="99"/>
      <c r="K51" s="93">
        <f t="shared" si="6"/>
        <v>0</v>
      </c>
    </row>
    <row r="52" spans="1:11" ht="25.5" x14ac:dyDescent="0.2">
      <c r="A52" s="42" t="s">
        <v>17</v>
      </c>
      <c r="B52" s="89">
        <v>74.75</v>
      </c>
      <c r="C52" s="92"/>
      <c r="D52" s="92"/>
      <c r="E52" s="92"/>
      <c r="F52" s="92"/>
      <c r="G52" s="92"/>
      <c r="H52" s="92"/>
      <c r="I52" s="99"/>
      <c r="J52" s="99"/>
      <c r="K52" s="93">
        <f t="shared" si="6"/>
        <v>0</v>
      </c>
    </row>
    <row r="53" spans="1:11" ht="25.5" x14ac:dyDescent="0.2">
      <c r="A53" s="42" t="s">
        <v>18</v>
      </c>
      <c r="B53" s="89">
        <v>77</v>
      </c>
      <c r="C53" s="92"/>
      <c r="D53" s="92"/>
      <c r="E53" s="92"/>
      <c r="F53" s="92"/>
      <c r="G53" s="92"/>
      <c r="H53" s="92"/>
      <c r="I53" s="99"/>
      <c r="J53" s="99"/>
      <c r="K53" s="93">
        <f t="shared" si="6"/>
        <v>0</v>
      </c>
    </row>
    <row r="54" spans="1:11" ht="25.5" x14ac:dyDescent="0.2">
      <c r="A54" s="42" t="s">
        <v>19</v>
      </c>
      <c r="B54" s="89">
        <v>81.819999999999993</v>
      </c>
      <c r="C54" s="92"/>
      <c r="D54" s="92"/>
      <c r="E54" s="92"/>
      <c r="F54" s="92"/>
      <c r="G54" s="92"/>
      <c r="H54" s="92"/>
      <c r="I54" s="99"/>
      <c r="J54" s="99"/>
      <c r="K54" s="93">
        <f t="shared" si="6"/>
        <v>0</v>
      </c>
    </row>
    <row r="55" spans="1:11" x14ac:dyDescent="0.2">
      <c r="A55" s="45" t="s">
        <v>107</v>
      </c>
      <c r="B55" s="90" t="s">
        <v>108</v>
      </c>
      <c r="C55" s="93">
        <f>SUM(C45:C54)</f>
        <v>5</v>
      </c>
      <c r="D55" s="93">
        <f t="shared" ref="D55:J55" si="7">SUM(D45:D54)</f>
        <v>5</v>
      </c>
      <c r="E55" s="93">
        <f t="shared" si="7"/>
        <v>0</v>
      </c>
      <c r="F55" s="93">
        <f t="shared" si="7"/>
        <v>0</v>
      </c>
      <c r="G55" s="93">
        <f t="shared" si="7"/>
        <v>0</v>
      </c>
      <c r="H55" s="93">
        <f t="shared" si="7"/>
        <v>0</v>
      </c>
      <c r="I55" s="93">
        <f t="shared" si="7"/>
        <v>0</v>
      </c>
      <c r="J55" s="93">
        <f t="shared" si="7"/>
        <v>0</v>
      </c>
      <c r="K55" s="93">
        <f>SUM(K45:K54)</f>
        <v>10</v>
      </c>
    </row>
    <row r="56" spans="1:11" ht="14.25" x14ac:dyDescent="0.2">
      <c r="A56" s="298" t="s">
        <v>236</v>
      </c>
      <c r="B56" s="299"/>
      <c r="C56" s="299"/>
      <c r="D56" s="299"/>
      <c r="E56" s="299"/>
      <c r="F56" s="299"/>
      <c r="G56" s="299"/>
      <c r="H56" s="299"/>
      <c r="I56" s="299"/>
      <c r="J56" s="299"/>
      <c r="K56" s="299"/>
    </row>
    <row r="57" spans="1:11" ht="27" customHeight="1" x14ac:dyDescent="0.2">
      <c r="A57" s="40" t="s">
        <v>10</v>
      </c>
      <c r="B57" s="86" t="s">
        <v>9</v>
      </c>
      <c r="C57" s="297"/>
      <c r="D57" s="297"/>
      <c r="E57" s="297"/>
      <c r="F57" s="297"/>
      <c r="G57" s="297"/>
      <c r="H57" s="297"/>
      <c r="I57" s="297"/>
      <c r="J57" s="297"/>
      <c r="K57" s="297"/>
    </row>
    <row r="58" spans="1:11" x14ac:dyDescent="0.2">
      <c r="A58" s="42" t="s">
        <v>5</v>
      </c>
      <c r="B58" s="87" t="s">
        <v>8</v>
      </c>
      <c r="C58" s="92">
        <v>1</v>
      </c>
      <c r="D58" s="92">
        <v>1</v>
      </c>
      <c r="E58" s="92"/>
      <c r="F58" s="92"/>
      <c r="G58" s="92">
        <v>1</v>
      </c>
      <c r="H58" s="92">
        <v>1</v>
      </c>
      <c r="I58" s="92">
        <v>1</v>
      </c>
      <c r="J58" s="92">
        <v>1</v>
      </c>
      <c r="K58" s="93">
        <f>SUM(C58:J58)</f>
        <v>6</v>
      </c>
    </row>
    <row r="59" spans="1:11" x14ac:dyDescent="0.2">
      <c r="A59" s="42" t="s">
        <v>11</v>
      </c>
      <c r="B59" s="89" t="s">
        <v>6</v>
      </c>
      <c r="C59" s="92">
        <v>1</v>
      </c>
      <c r="D59" s="92">
        <v>1</v>
      </c>
      <c r="E59" s="92"/>
      <c r="F59" s="92"/>
      <c r="G59" s="92"/>
      <c r="H59" s="92"/>
      <c r="I59" s="99"/>
      <c r="J59" s="99"/>
      <c r="K59" s="93">
        <f t="shared" ref="K59:K67" si="8">SUM(C59:J59)</f>
        <v>2</v>
      </c>
    </row>
    <row r="60" spans="1:11" ht="25.5" x14ac:dyDescent="0.2">
      <c r="A60" s="42" t="s">
        <v>12</v>
      </c>
      <c r="B60" s="89">
        <v>41.43</v>
      </c>
      <c r="C60" s="92"/>
      <c r="D60" s="92"/>
      <c r="E60" s="92"/>
      <c r="F60" s="92"/>
      <c r="G60" s="92"/>
      <c r="H60" s="92"/>
      <c r="I60" s="99"/>
      <c r="J60" s="99"/>
      <c r="K60" s="93">
        <f t="shared" si="8"/>
        <v>0</v>
      </c>
    </row>
    <row r="61" spans="1:11" ht="25.5" x14ac:dyDescent="0.2">
      <c r="A61" s="42" t="s">
        <v>13</v>
      </c>
      <c r="B61" s="89" t="s">
        <v>7</v>
      </c>
      <c r="C61" s="92"/>
      <c r="D61" s="92"/>
      <c r="E61" s="92"/>
      <c r="F61" s="92"/>
      <c r="G61" s="92"/>
      <c r="H61" s="92"/>
      <c r="I61" s="99"/>
      <c r="J61" s="99"/>
      <c r="K61" s="93">
        <f t="shared" si="8"/>
        <v>0</v>
      </c>
    </row>
    <row r="62" spans="1:11" ht="25.5" x14ac:dyDescent="0.2">
      <c r="A62" s="42" t="s">
        <v>14</v>
      </c>
      <c r="B62" s="89" t="s">
        <v>20</v>
      </c>
      <c r="C62" s="92"/>
      <c r="D62" s="92"/>
      <c r="E62" s="92"/>
      <c r="F62" s="92"/>
      <c r="G62" s="92"/>
      <c r="H62" s="92"/>
      <c r="I62" s="99"/>
      <c r="J62" s="99"/>
      <c r="K62" s="93">
        <f t="shared" si="8"/>
        <v>0</v>
      </c>
    </row>
    <row r="63" spans="1:11" x14ac:dyDescent="0.2">
      <c r="A63" s="42" t="s">
        <v>15</v>
      </c>
      <c r="B63" s="89">
        <v>62.65</v>
      </c>
      <c r="C63" s="92"/>
      <c r="D63" s="92"/>
      <c r="E63" s="92"/>
      <c r="F63" s="92"/>
      <c r="G63" s="92"/>
      <c r="H63" s="92"/>
      <c r="I63" s="99"/>
      <c r="J63" s="99"/>
      <c r="K63" s="93">
        <f t="shared" si="8"/>
        <v>0</v>
      </c>
    </row>
    <row r="64" spans="1:11" ht="25.5" x14ac:dyDescent="0.2">
      <c r="A64" s="42" t="s">
        <v>16</v>
      </c>
      <c r="B64" s="89">
        <v>68</v>
      </c>
      <c r="C64" s="92"/>
      <c r="D64" s="92"/>
      <c r="E64" s="92"/>
      <c r="F64" s="92"/>
      <c r="G64" s="92"/>
      <c r="H64" s="92"/>
      <c r="I64" s="99"/>
      <c r="J64" s="99"/>
      <c r="K64" s="93">
        <f t="shared" si="8"/>
        <v>0</v>
      </c>
    </row>
    <row r="65" spans="1:11" ht="25.5" x14ac:dyDescent="0.2">
      <c r="A65" s="42" t="s">
        <v>17</v>
      </c>
      <c r="B65" s="89">
        <v>74.75</v>
      </c>
      <c r="C65" s="92"/>
      <c r="D65" s="92"/>
      <c r="E65" s="92"/>
      <c r="F65" s="92"/>
      <c r="G65" s="92"/>
      <c r="H65" s="92"/>
      <c r="I65" s="99"/>
      <c r="J65" s="99"/>
      <c r="K65" s="93">
        <f t="shared" si="8"/>
        <v>0</v>
      </c>
    </row>
    <row r="66" spans="1:11" ht="25.5" x14ac:dyDescent="0.2">
      <c r="A66" s="42" t="s">
        <v>18</v>
      </c>
      <c r="B66" s="89">
        <v>77</v>
      </c>
      <c r="C66" s="92"/>
      <c r="D66" s="92"/>
      <c r="E66" s="92"/>
      <c r="F66" s="92"/>
      <c r="G66" s="92"/>
      <c r="H66" s="92"/>
      <c r="I66" s="99"/>
      <c r="J66" s="99"/>
      <c r="K66" s="93">
        <f t="shared" si="8"/>
        <v>0</v>
      </c>
    </row>
    <row r="67" spans="1:11" ht="25.5" x14ac:dyDescent="0.2">
      <c r="A67" s="42" t="s">
        <v>19</v>
      </c>
      <c r="B67" s="89">
        <v>81.819999999999993</v>
      </c>
      <c r="C67" s="92"/>
      <c r="D67" s="92"/>
      <c r="E67" s="92"/>
      <c r="F67" s="92"/>
      <c r="G67" s="92"/>
      <c r="H67" s="92"/>
      <c r="I67" s="99"/>
      <c r="J67" s="99"/>
      <c r="K67" s="93">
        <f t="shared" si="8"/>
        <v>0</v>
      </c>
    </row>
    <row r="68" spans="1:11" x14ac:dyDescent="0.2">
      <c r="A68" s="45" t="s">
        <v>107</v>
      </c>
      <c r="B68" s="90" t="s">
        <v>108</v>
      </c>
      <c r="C68" s="93">
        <f>SUM(C58:C67)</f>
        <v>2</v>
      </c>
      <c r="D68" s="93">
        <f t="shared" ref="D68:J68" si="9">SUM(D58:D67)</f>
        <v>2</v>
      </c>
      <c r="E68" s="93">
        <f t="shared" si="9"/>
        <v>0</v>
      </c>
      <c r="F68" s="93">
        <f t="shared" si="9"/>
        <v>0</v>
      </c>
      <c r="G68" s="93">
        <f t="shared" si="9"/>
        <v>1</v>
      </c>
      <c r="H68" s="93">
        <f t="shared" si="9"/>
        <v>1</v>
      </c>
      <c r="I68" s="93">
        <f t="shared" si="9"/>
        <v>1</v>
      </c>
      <c r="J68" s="93">
        <f t="shared" si="9"/>
        <v>1</v>
      </c>
      <c r="K68" s="93">
        <f>SUM(K58:K67)</f>
        <v>8</v>
      </c>
    </row>
    <row r="69" spans="1:11" x14ac:dyDescent="0.2">
      <c r="A69" s="46" t="s">
        <v>237</v>
      </c>
      <c r="B69" s="100"/>
      <c r="C69" s="300"/>
      <c r="D69" s="300"/>
      <c r="E69" s="300"/>
      <c r="F69" s="300"/>
      <c r="G69" s="300"/>
      <c r="H69" s="300"/>
      <c r="I69" s="300"/>
      <c r="J69" s="300"/>
      <c r="K69" s="300"/>
    </row>
    <row r="70" spans="1:11" ht="26.25" customHeight="1" x14ac:dyDescent="0.2">
      <c r="A70" s="40" t="s">
        <v>10</v>
      </c>
      <c r="B70" s="86" t="s">
        <v>9</v>
      </c>
      <c r="C70" s="297"/>
      <c r="D70" s="297"/>
      <c r="E70" s="297"/>
      <c r="F70" s="297"/>
      <c r="G70" s="297"/>
      <c r="H70" s="297"/>
      <c r="I70" s="297"/>
      <c r="J70" s="297"/>
      <c r="K70" s="297"/>
    </row>
    <row r="71" spans="1:11" x14ac:dyDescent="0.2">
      <c r="A71" s="42" t="s">
        <v>5</v>
      </c>
      <c r="B71" s="87" t="s">
        <v>8</v>
      </c>
      <c r="C71" s="92"/>
      <c r="D71" s="92"/>
      <c r="E71" s="92"/>
      <c r="F71" s="92"/>
      <c r="G71" s="92"/>
      <c r="H71" s="92"/>
      <c r="I71" s="99"/>
      <c r="J71" s="99"/>
      <c r="K71" s="93">
        <f>SUM(C71:J71)</f>
        <v>0</v>
      </c>
    </row>
    <row r="72" spans="1:11" x14ac:dyDescent="0.2">
      <c r="A72" s="42" t="s">
        <v>11</v>
      </c>
      <c r="B72" s="89" t="s">
        <v>6</v>
      </c>
      <c r="C72" s="92"/>
      <c r="D72" s="92"/>
      <c r="E72" s="92"/>
      <c r="F72" s="92"/>
      <c r="G72" s="92"/>
      <c r="H72" s="92"/>
      <c r="I72" s="99"/>
      <c r="J72" s="99"/>
      <c r="K72" s="93">
        <f t="shared" ref="K72:K80" si="10">SUM(C72:J72)</f>
        <v>0</v>
      </c>
    </row>
    <row r="73" spans="1:11" ht="25.5" x14ac:dyDescent="0.2">
      <c r="A73" s="42" t="s">
        <v>12</v>
      </c>
      <c r="B73" s="89">
        <v>41.43</v>
      </c>
      <c r="C73" s="92"/>
      <c r="D73" s="92"/>
      <c r="E73" s="92"/>
      <c r="F73" s="92"/>
      <c r="G73" s="92"/>
      <c r="H73" s="92"/>
      <c r="I73" s="99"/>
      <c r="J73" s="99"/>
      <c r="K73" s="93">
        <f t="shared" si="10"/>
        <v>0</v>
      </c>
    </row>
    <row r="74" spans="1:11" ht="25.5" x14ac:dyDescent="0.2">
      <c r="A74" s="42" t="s">
        <v>13</v>
      </c>
      <c r="B74" s="89" t="s">
        <v>7</v>
      </c>
      <c r="C74" s="92"/>
      <c r="D74" s="92"/>
      <c r="E74" s="92"/>
      <c r="F74" s="92"/>
      <c r="G74" s="92"/>
      <c r="H74" s="92"/>
      <c r="I74" s="99"/>
      <c r="J74" s="99"/>
      <c r="K74" s="93">
        <f t="shared" si="10"/>
        <v>0</v>
      </c>
    </row>
    <row r="75" spans="1:11" ht="25.5" x14ac:dyDescent="0.2">
      <c r="A75" s="42" t="s">
        <v>14</v>
      </c>
      <c r="B75" s="89" t="s">
        <v>20</v>
      </c>
      <c r="C75" s="92">
        <v>5</v>
      </c>
      <c r="D75" s="92">
        <v>2</v>
      </c>
      <c r="E75" s="92"/>
      <c r="F75" s="92"/>
      <c r="G75" s="92">
        <v>5</v>
      </c>
      <c r="H75" s="92">
        <v>2</v>
      </c>
      <c r="I75" s="99">
        <v>5</v>
      </c>
      <c r="J75" s="99">
        <v>5</v>
      </c>
      <c r="K75" s="93">
        <f t="shared" si="10"/>
        <v>24</v>
      </c>
    </row>
    <row r="76" spans="1:11" x14ac:dyDescent="0.2">
      <c r="A76" s="42" t="s">
        <v>15</v>
      </c>
      <c r="B76" s="89">
        <v>62.65</v>
      </c>
      <c r="C76" s="92"/>
      <c r="D76" s="92"/>
      <c r="E76" s="92"/>
      <c r="F76" s="92"/>
      <c r="G76" s="92"/>
      <c r="H76" s="92"/>
      <c r="I76" s="99"/>
      <c r="J76" s="99"/>
      <c r="K76" s="93">
        <f t="shared" si="10"/>
        <v>0</v>
      </c>
    </row>
    <row r="77" spans="1:11" ht="25.5" x14ac:dyDescent="0.2">
      <c r="A77" s="42" t="s">
        <v>16</v>
      </c>
      <c r="B77" s="89">
        <v>68</v>
      </c>
      <c r="C77" s="92"/>
      <c r="D77" s="92"/>
      <c r="E77" s="92"/>
      <c r="F77" s="92"/>
      <c r="G77" s="92"/>
      <c r="H77" s="92"/>
      <c r="I77" s="99"/>
      <c r="J77" s="99"/>
      <c r="K77" s="93">
        <f t="shared" si="10"/>
        <v>0</v>
      </c>
    </row>
    <row r="78" spans="1:11" ht="25.5" x14ac:dyDescent="0.2">
      <c r="A78" s="42" t="s">
        <v>17</v>
      </c>
      <c r="B78" s="89">
        <v>74.75</v>
      </c>
      <c r="C78" s="92"/>
      <c r="D78" s="92"/>
      <c r="E78" s="92"/>
      <c r="F78" s="92"/>
      <c r="G78" s="92">
        <v>1</v>
      </c>
      <c r="H78" s="92">
        <v>1</v>
      </c>
      <c r="I78" s="99"/>
      <c r="J78" s="99"/>
      <c r="K78" s="93">
        <f t="shared" si="10"/>
        <v>2</v>
      </c>
    </row>
    <row r="79" spans="1:11" ht="25.5" x14ac:dyDescent="0.2">
      <c r="A79" s="42" t="s">
        <v>18</v>
      </c>
      <c r="B79" s="89">
        <v>77</v>
      </c>
      <c r="C79" s="92"/>
      <c r="D79" s="92"/>
      <c r="E79" s="92"/>
      <c r="F79" s="92"/>
      <c r="G79" s="92"/>
      <c r="H79" s="92"/>
      <c r="I79" s="99"/>
      <c r="J79" s="99"/>
      <c r="K79" s="93">
        <f t="shared" si="10"/>
        <v>0</v>
      </c>
    </row>
    <row r="80" spans="1:11" ht="25.5" x14ac:dyDescent="0.2">
      <c r="A80" s="42" t="s">
        <v>19</v>
      </c>
      <c r="B80" s="89">
        <v>81.819999999999993</v>
      </c>
      <c r="C80" s="92"/>
      <c r="D80" s="92"/>
      <c r="E80" s="92"/>
      <c r="F80" s="92"/>
      <c r="G80" s="92"/>
      <c r="H80" s="92"/>
      <c r="I80" s="99"/>
      <c r="J80" s="99"/>
      <c r="K80" s="93">
        <f t="shared" si="10"/>
        <v>0</v>
      </c>
    </row>
    <row r="81" spans="1:11" x14ac:dyDescent="0.2">
      <c r="A81" s="45" t="s">
        <v>107</v>
      </c>
      <c r="B81" s="90" t="s">
        <v>108</v>
      </c>
      <c r="C81" s="93">
        <f>SUM(C71:C80)</f>
        <v>5</v>
      </c>
      <c r="D81" s="93">
        <f t="shared" ref="D81:J81" si="11">SUM(D71:D80)</f>
        <v>2</v>
      </c>
      <c r="E81" s="93">
        <f t="shared" si="11"/>
        <v>0</v>
      </c>
      <c r="F81" s="93">
        <f t="shared" si="11"/>
        <v>0</v>
      </c>
      <c r="G81" s="93">
        <f t="shared" si="11"/>
        <v>6</v>
      </c>
      <c r="H81" s="93">
        <f t="shared" si="11"/>
        <v>3</v>
      </c>
      <c r="I81" s="93">
        <f t="shared" si="11"/>
        <v>5</v>
      </c>
      <c r="J81" s="93">
        <f t="shared" si="11"/>
        <v>5</v>
      </c>
      <c r="K81" s="93">
        <f>SUM(K71:K80)</f>
        <v>26</v>
      </c>
    </row>
    <row r="82" spans="1:11" ht="14.25" x14ac:dyDescent="0.2">
      <c r="A82" s="298" t="s">
        <v>238</v>
      </c>
      <c r="B82" s="299"/>
      <c r="C82" s="299"/>
      <c r="D82" s="299"/>
      <c r="E82" s="299"/>
      <c r="F82" s="299"/>
      <c r="G82" s="299"/>
      <c r="H82" s="299"/>
      <c r="I82" s="299"/>
      <c r="J82" s="299"/>
      <c r="K82" s="299"/>
    </row>
    <row r="83" spans="1:11" ht="26.25" customHeight="1" x14ac:dyDescent="0.2">
      <c r="A83" s="40" t="s">
        <v>10</v>
      </c>
      <c r="B83" s="86" t="s">
        <v>9</v>
      </c>
      <c r="C83" s="297"/>
      <c r="D83" s="297"/>
      <c r="E83" s="297"/>
      <c r="F83" s="297"/>
      <c r="G83" s="297"/>
      <c r="H83" s="297"/>
      <c r="I83" s="297"/>
      <c r="J83" s="297"/>
      <c r="K83" s="297"/>
    </row>
    <row r="84" spans="1:11" x14ac:dyDescent="0.2">
      <c r="A84" s="42" t="s">
        <v>5</v>
      </c>
      <c r="B84" s="87" t="s">
        <v>8</v>
      </c>
      <c r="C84" s="92"/>
      <c r="D84" s="92"/>
      <c r="E84" s="92"/>
      <c r="F84" s="92"/>
      <c r="G84" s="92"/>
      <c r="H84" s="92"/>
      <c r="I84" s="92"/>
      <c r="J84" s="92"/>
      <c r="K84" s="93">
        <f>SUM(C84:J84)</f>
        <v>0</v>
      </c>
    </row>
    <row r="85" spans="1:11" x14ac:dyDescent="0.2">
      <c r="A85" s="42" t="s">
        <v>11</v>
      </c>
      <c r="B85" s="89" t="s">
        <v>6</v>
      </c>
      <c r="C85" s="92"/>
      <c r="D85" s="92"/>
      <c r="E85" s="92"/>
      <c r="F85" s="92"/>
      <c r="G85" s="92"/>
      <c r="H85" s="92"/>
      <c r="I85" s="99"/>
      <c r="J85" s="99"/>
      <c r="K85" s="93">
        <f t="shared" ref="K85:K93" si="12">SUM(C85:J85)</f>
        <v>0</v>
      </c>
    </row>
    <row r="86" spans="1:11" ht="25.5" x14ac:dyDescent="0.2">
      <c r="A86" s="42" t="s">
        <v>12</v>
      </c>
      <c r="B86" s="89">
        <v>41.43</v>
      </c>
      <c r="C86" s="92"/>
      <c r="D86" s="92"/>
      <c r="E86" s="92"/>
      <c r="F86" s="92"/>
      <c r="G86" s="92"/>
      <c r="H86" s="92"/>
      <c r="I86" s="99"/>
      <c r="J86" s="99"/>
      <c r="K86" s="93">
        <f t="shared" si="12"/>
        <v>0</v>
      </c>
    </row>
    <row r="87" spans="1:11" ht="25.5" x14ac:dyDescent="0.2">
      <c r="A87" s="42" t="s">
        <v>13</v>
      </c>
      <c r="B87" s="89" t="s">
        <v>7</v>
      </c>
      <c r="C87" s="92"/>
      <c r="D87" s="92"/>
      <c r="E87" s="92"/>
      <c r="F87" s="92"/>
      <c r="G87" s="92"/>
      <c r="H87" s="92"/>
      <c r="I87" s="99"/>
      <c r="J87" s="99"/>
      <c r="K87" s="93">
        <f t="shared" si="12"/>
        <v>0</v>
      </c>
    </row>
    <row r="88" spans="1:11" ht="25.5" x14ac:dyDescent="0.2">
      <c r="A88" s="42" t="s">
        <v>14</v>
      </c>
      <c r="B88" s="89" t="s">
        <v>20</v>
      </c>
      <c r="C88" s="92">
        <v>1</v>
      </c>
      <c r="D88" s="92"/>
      <c r="E88" s="92"/>
      <c r="F88" s="92"/>
      <c r="G88" s="92"/>
      <c r="H88" s="92"/>
      <c r="I88" s="99"/>
      <c r="J88" s="99"/>
      <c r="K88" s="93">
        <f t="shared" si="12"/>
        <v>1</v>
      </c>
    </row>
    <row r="89" spans="1:11" x14ac:dyDescent="0.2">
      <c r="A89" s="42" t="s">
        <v>15</v>
      </c>
      <c r="B89" s="89">
        <v>62.65</v>
      </c>
      <c r="C89" s="92"/>
      <c r="D89" s="92"/>
      <c r="E89" s="92"/>
      <c r="F89" s="92"/>
      <c r="G89" s="92"/>
      <c r="H89" s="92"/>
      <c r="I89" s="99"/>
      <c r="J89" s="99"/>
      <c r="K89" s="93">
        <f t="shared" si="12"/>
        <v>0</v>
      </c>
    </row>
    <row r="90" spans="1:11" ht="25.5" x14ac:dyDescent="0.2">
      <c r="A90" s="42" t="s">
        <v>16</v>
      </c>
      <c r="B90" s="89">
        <v>68</v>
      </c>
      <c r="C90" s="92"/>
      <c r="D90" s="92"/>
      <c r="E90" s="92"/>
      <c r="F90" s="92"/>
      <c r="G90" s="92"/>
      <c r="H90" s="92"/>
      <c r="I90" s="99"/>
      <c r="J90" s="99"/>
      <c r="K90" s="93">
        <f t="shared" si="12"/>
        <v>0</v>
      </c>
    </row>
    <row r="91" spans="1:11" ht="25.5" x14ac:dyDescent="0.2">
      <c r="A91" s="42" t="s">
        <v>17</v>
      </c>
      <c r="B91" s="89">
        <v>74.75</v>
      </c>
      <c r="C91" s="92">
        <v>6</v>
      </c>
      <c r="D91" s="92">
        <v>6</v>
      </c>
      <c r="E91" s="92">
        <v>2</v>
      </c>
      <c r="F91" s="92">
        <v>2</v>
      </c>
      <c r="G91" s="92">
        <v>10</v>
      </c>
      <c r="H91" s="92">
        <v>8</v>
      </c>
      <c r="I91" s="99">
        <v>2</v>
      </c>
      <c r="J91" s="99">
        <v>2</v>
      </c>
      <c r="K91" s="93">
        <f t="shared" si="12"/>
        <v>38</v>
      </c>
    </row>
    <row r="92" spans="1:11" ht="25.5" x14ac:dyDescent="0.2">
      <c r="A92" s="42" t="s">
        <v>18</v>
      </c>
      <c r="B92" s="89">
        <v>77</v>
      </c>
      <c r="C92" s="92"/>
      <c r="D92" s="92"/>
      <c r="E92" s="92"/>
      <c r="F92" s="92"/>
      <c r="G92" s="92"/>
      <c r="H92" s="92"/>
      <c r="I92" s="99"/>
      <c r="J92" s="99"/>
      <c r="K92" s="93">
        <f t="shared" si="12"/>
        <v>0</v>
      </c>
    </row>
    <row r="93" spans="1:11" ht="25.5" x14ac:dyDescent="0.2">
      <c r="A93" s="42" t="s">
        <v>19</v>
      </c>
      <c r="B93" s="89">
        <v>81.819999999999993</v>
      </c>
      <c r="C93" s="92"/>
      <c r="D93" s="92"/>
      <c r="E93" s="92"/>
      <c r="F93" s="92"/>
      <c r="G93" s="92"/>
      <c r="H93" s="92"/>
      <c r="I93" s="99"/>
      <c r="J93" s="99"/>
      <c r="K93" s="93">
        <f t="shared" si="12"/>
        <v>0</v>
      </c>
    </row>
    <row r="94" spans="1:11" x14ac:dyDescent="0.2">
      <c r="A94" s="45" t="s">
        <v>107</v>
      </c>
      <c r="B94" s="90" t="s">
        <v>108</v>
      </c>
      <c r="C94" s="93">
        <f>SUM(C84:C93)</f>
        <v>7</v>
      </c>
      <c r="D94" s="93">
        <f t="shared" ref="D94:J94" si="13">SUM(D84:D93)</f>
        <v>6</v>
      </c>
      <c r="E94" s="93">
        <f t="shared" si="13"/>
        <v>2</v>
      </c>
      <c r="F94" s="93">
        <f t="shared" si="13"/>
        <v>2</v>
      </c>
      <c r="G94" s="93">
        <f t="shared" si="13"/>
        <v>10</v>
      </c>
      <c r="H94" s="93">
        <f t="shared" si="13"/>
        <v>8</v>
      </c>
      <c r="I94" s="93">
        <f t="shared" si="13"/>
        <v>2</v>
      </c>
      <c r="J94" s="93">
        <f t="shared" si="13"/>
        <v>2</v>
      </c>
      <c r="K94" s="93">
        <f>SUM(K84:K93)</f>
        <v>39</v>
      </c>
    </row>
    <row r="95" spans="1:11" ht="15" x14ac:dyDescent="0.25">
      <c r="A95" s="298" t="s">
        <v>239</v>
      </c>
      <c r="B95" s="301"/>
      <c r="C95" s="301"/>
      <c r="D95" s="301"/>
      <c r="E95" s="301"/>
      <c r="F95" s="301"/>
      <c r="G95" s="301"/>
      <c r="H95" s="301"/>
      <c r="I95" s="301"/>
      <c r="J95" s="301"/>
      <c r="K95" s="301"/>
    </row>
    <row r="96" spans="1:11" ht="26.25" customHeight="1" x14ac:dyDescent="0.2">
      <c r="A96" s="40" t="s">
        <v>10</v>
      </c>
      <c r="B96" s="86" t="s">
        <v>9</v>
      </c>
      <c r="C96" s="297"/>
      <c r="D96" s="297"/>
      <c r="E96" s="297"/>
      <c r="F96" s="297"/>
      <c r="G96" s="297"/>
      <c r="H96" s="297"/>
      <c r="I96" s="297"/>
      <c r="J96" s="297"/>
      <c r="K96" s="297"/>
    </row>
    <row r="97" spans="1:11" x14ac:dyDescent="0.2">
      <c r="A97" s="42" t="s">
        <v>5</v>
      </c>
      <c r="B97" s="87" t="s">
        <v>8</v>
      </c>
      <c r="C97" s="92">
        <v>10</v>
      </c>
      <c r="D97" s="92">
        <v>6</v>
      </c>
      <c r="E97" s="92"/>
      <c r="F97" s="92"/>
      <c r="G97" s="92">
        <v>7</v>
      </c>
      <c r="H97" s="92">
        <v>3</v>
      </c>
      <c r="I97" s="99">
        <v>3</v>
      </c>
      <c r="J97" s="99">
        <v>3</v>
      </c>
      <c r="K97" s="93">
        <f>SUM(C97:J97)</f>
        <v>32</v>
      </c>
    </row>
    <row r="98" spans="1:11" x14ac:dyDescent="0.2">
      <c r="A98" s="42" t="s">
        <v>11</v>
      </c>
      <c r="B98" s="89" t="s">
        <v>6</v>
      </c>
      <c r="C98" s="92"/>
      <c r="D98" s="92"/>
      <c r="E98" s="92"/>
      <c r="F98" s="92"/>
      <c r="G98" s="92">
        <v>2</v>
      </c>
      <c r="H98" s="92"/>
      <c r="I98" s="99">
        <v>2</v>
      </c>
      <c r="J98" s="99">
        <v>2</v>
      </c>
      <c r="K98" s="93">
        <f t="shared" ref="K98:K106" si="14">SUM(C98:J98)</f>
        <v>6</v>
      </c>
    </row>
    <row r="99" spans="1:11" ht="25.5" x14ac:dyDescent="0.2">
      <c r="A99" s="42" t="s">
        <v>12</v>
      </c>
      <c r="B99" s="89">
        <v>41.43</v>
      </c>
      <c r="C99" s="92"/>
      <c r="D99" s="92"/>
      <c r="E99" s="92"/>
      <c r="F99" s="92"/>
      <c r="G99" s="92"/>
      <c r="H99" s="92"/>
      <c r="I99" s="99"/>
      <c r="J99" s="99"/>
      <c r="K99" s="93">
        <f t="shared" si="14"/>
        <v>0</v>
      </c>
    </row>
    <row r="100" spans="1:11" ht="25.5" x14ac:dyDescent="0.2">
      <c r="A100" s="42" t="s">
        <v>13</v>
      </c>
      <c r="B100" s="89" t="s">
        <v>7</v>
      </c>
      <c r="C100" s="92"/>
      <c r="D100" s="92"/>
      <c r="E100" s="92"/>
      <c r="F100" s="92"/>
      <c r="G100" s="92"/>
      <c r="H100" s="92"/>
      <c r="I100" s="99"/>
      <c r="J100" s="99"/>
      <c r="K100" s="93">
        <f t="shared" si="14"/>
        <v>0</v>
      </c>
    </row>
    <row r="101" spans="1:11" ht="25.5" x14ac:dyDescent="0.2">
      <c r="A101" s="42" t="s">
        <v>14</v>
      </c>
      <c r="B101" s="89" t="s">
        <v>20</v>
      </c>
      <c r="C101" s="92"/>
      <c r="D101" s="92"/>
      <c r="E101" s="92"/>
      <c r="F101" s="92"/>
      <c r="G101" s="92"/>
      <c r="H101" s="92"/>
      <c r="I101" s="99"/>
      <c r="J101" s="99"/>
      <c r="K101" s="93">
        <f t="shared" si="14"/>
        <v>0</v>
      </c>
    </row>
    <row r="102" spans="1:11" x14ac:dyDescent="0.2">
      <c r="A102" s="42" t="s">
        <v>15</v>
      </c>
      <c r="B102" s="89">
        <v>62.65</v>
      </c>
      <c r="C102" s="92"/>
      <c r="D102" s="92"/>
      <c r="E102" s="92"/>
      <c r="F102" s="92"/>
      <c r="G102" s="92"/>
      <c r="H102" s="92"/>
      <c r="I102" s="99"/>
      <c r="J102" s="99"/>
      <c r="K102" s="93">
        <f t="shared" si="14"/>
        <v>0</v>
      </c>
    </row>
    <row r="103" spans="1:11" ht="25.5" x14ac:dyDescent="0.2">
      <c r="A103" s="42" t="s">
        <v>16</v>
      </c>
      <c r="B103" s="89">
        <v>68</v>
      </c>
      <c r="C103" s="92"/>
      <c r="D103" s="92"/>
      <c r="E103" s="92"/>
      <c r="F103" s="92"/>
      <c r="G103" s="92"/>
      <c r="H103" s="92"/>
      <c r="I103" s="99"/>
      <c r="J103" s="99"/>
      <c r="K103" s="93">
        <f t="shared" si="14"/>
        <v>0</v>
      </c>
    </row>
    <row r="104" spans="1:11" ht="25.5" x14ac:dyDescent="0.2">
      <c r="A104" s="42" t="s">
        <v>17</v>
      </c>
      <c r="B104" s="89">
        <v>74.75</v>
      </c>
      <c r="C104" s="92"/>
      <c r="D104" s="92"/>
      <c r="E104" s="92"/>
      <c r="F104" s="92"/>
      <c r="G104" s="92"/>
      <c r="H104" s="92"/>
      <c r="I104" s="99"/>
      <c r="J104" s="99"/>
      <c r="K104" s="93">
        <f t="shared" si="14"/>
        <v>0</v>
      </c>
    </row>
    <row r="105" spans="1:11" ht="25.5" x14ac:dyDescent="0.2">
      <c r="A105" s="42" t="s">
        <v>18</v>
      </c>
      <c r="B105" s="89">
        <v>77</v>
      </c>
      <c r="C105" s="92"/>
      <c r="D105" s="92"/>
      <c r="E105" s="92"/>
      <c r="F105" s="92"/>
      <c r="G105" s="92"/>
      <c r="H105" s="92"/>
      <c r="I105" s="99"/>
      <c r="J105" s="99"/>
      <c r="K105" s="93">
        <f t="shared" si="14"/>
        <v>0</v>
      </c>
    </row>
    <row r="106" spans="1:11" ht="25.5" x14ac:dyDescent="0.2">
      <c r="A106" s="42" t="s">
        <v>19</v>
      </c>
      <c r="B106" s="89">
        <v>81.819999999999993</v>
      </c>
      <c r="C106" s="92"/>
      <c r="D106" s="92"/>
      <c r="E106" s="92"/>
      <c r="F106" s="92"/>
      <c r="G106" s="92"/>
      <c r="H106" s="92"/>
      <c r="I106" s="99"/>
      <c r="J106" s="99"/>
      <c r="K106" s="93">
        <f t="shared" si="14"/>
        <v>0</v>
      </c>
    </row>
    <row r="107" spans="1:11" x14ac:dyDescent="0.2">
      <c r="A107" s="45" t="s">
        <v>107</v>
      </c>
      <c r="B107" s="90" t="s">
        <v>108</v>
      </c>
      <c r="C107" s="93">
        <f>SUM(C97:C106)</f>
        <v>10</v>
      </c>
      <c r="D107" s="93">
        <f t="shared" ref="D107:J107" si="15">SUM(D97:D106)</f>
        <v>6</v>
      </c>
      <c r="E107" s="93">
        <f t="shared" si="15"/>
        <v>0</v>
      </c>
      <c r="F107" s="93">
        <f t="shared" si="15"/>
        <v>0</v>
      </c>
      <c r="G107" s="93">
        <f t="shared" si="15"/>
        <v>9</v>
      </c>
      <c r="H107" s="93">
        <f t="shared" si="15"/>
        <v>3</v>
      </c>
      <c r="I107" s="93">
        <f t="shared" si="15"/>
        <v>5</v>
      </c>
      <c r="J107" s="93">
        <f t="shared" si="15"/>
        <v>5</v>
      </c>
      <c r="K107" s="93">
        <f>SUM(K97:K106)</f>
        <v>38</v>
      </c>
    </row>
    <row r="108" spans="1:11" ht="15" customHeight="1" x14ac:dyDescent="0.2">
      <c r="A108" s="298" t="s">
        <v>231</v>
      </c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</row>
    <row r="109" spans="1:11" ht="26.25" customHeight="1" x14ac:dyDescent="0.2">
      <c r="A109" s="40" t="s">
        <v>10</v>
      </c>
      <c r="B109" s="86" t="s">
        <v>9</v>
      </c>
      <c r="C109" s="297"/>
      <c r="D109" s="297"/>
      <c r="E109" s="297"/>
      <c r="F109" s="297"/>
      <c r="G109" s="297"/>
      <c r="H109" s="297"/>
      <c r="I109" s="297"/>
      <c r="J109" s="297"/>
      <c r="K109" s="297"/>
    </row>
    <row r="110" spans="1:11" x14ac:dyDescent="0.2">
      <c r="A110" s="42" t="s">
        <v>5</v>
      </c>
      <c r="B110" s="87" t="s">
        <v>8</v>
      </c>
      <c r="C110" s="92">
        <f t="shared" ref="C110:K110" si="16">SUM(C6,C19,C32,C45,C58,C71,C84,C97)</f>
        <v>11</v>
      </c>
      <c r="D110" s="92">
        <f t="shared" si="16"/>
        <v>7</v>
      </c>
      <c r="E110" s="92">
        <f t="shared" si="16"/>
        <v>0</v>
      </c>
      <c r="F110" s="92">
        <f t="shared" si="16"/>
        <v>0</v>
      </c>
      <c r="G110" s="92">
        <f t="shared" si="16"/>
        <v>8</v>
      </c>
      <c r="H110" s="92">
        <f t="shared" si="16"/>
        <v>4</v>
      </c>
      <c r="I110" s="92">
        <f t="shared" si="16"/>
        <v>4</v>
      </c>
      <c r="J110" s="92">
        <f t="shared" si="16"/>
        <v>4</v>
      </c>
      <c r="K110" s="93">
        <f t="shared" si="16"/>
        <v>38</v>
      </c>
    </row>
    <row r="111" spans="1:11" x14ac:dyDescent="0.2">
      <c r="A111" s="42" t="s">
        <v>11</v>
      </c>
      <c r="B111" s="89" t="s">
        <v>6</v>
      </c>
      <c r="C111" s="92">
        <f t="shared" ref="C111:K111" si="17">SUM(C7,C20,C33,C46,C59,C72,C85,C98)</f>
        <v>5</v>
      </c>
      <c r="D111" s="92">
        <f t="shared" si="17"/>
        <v>4</v>
      </c>
      <c r="E111" s="92">
        <f t="shared" si="17"/>
        <v>0</v>
      </c>
      <c r="F111" s="92">
        <f t="shared" si="17"/>
        <v>0</v>
      </c>
      <c r="G111" s="92">
        <f t="shared" si="17"/>
        <v>6</v>
      </c>
      <c r="H111" s="92">
        <f t="shared" si="17"/>
        <v>3</v>
      </c>
      <c r="I111" s="92">
        <f t="shared" si="17"/>
        <v>3</v>
      </c>
      <c r="J111" s="92">
        <f t="shared" si="17"/>
        <v>3</v>
      </c>
      <c r="K111" s="93">
        <f t="shared" si="17"/>
        <v>24</v>
      </c>
    </row>
    <row r="112" spans="1:11" ht="25.5" x14ac:dyDescent="0.2">
      <c r="A112" s="42" t="s">
        <v>12</v>
      </c>
      <c r="B112" s="89">
        <v>41.43</v>
      </c>
      <c r="C112" s="92">
        <f t="shared" ref="C112:K112" si="18">SUM(C8,C21,C34,C47,C60,C73,C86,C99)</f>
        <v>0</v>
      </c>
      <c r="D112" s="92">
        <f t="shared" si="18"/>
        <v>0</v>
      </c>
      <c r="E112" s="92">
        <f t="shared" si="18"/>
        <v>0</v>
      </c>
      <c r="F112" s="92">
        <f t="shared" si="18"/>
        <v>0</v>
      </c>
      <c r="G112" s="92">
        <f t="shared" si="18"/>
        <v>0</v>
      </c>
      <c r="H112" s="92">
        <f t="shared" si="18"/>
        <v>0</v>
      </c>
      <c r="I112" s="92">
        <f t="shared" si="18"/>
        <v>0</v>
      </c>
      <c r="J112" s="92">
        <f t="shared" si="18"/>
        <v>0</v>
      </c>
      <c r="K112" s="93">
        <f t="shared" si="18"/>
        <v>0</v>
      </c>
    </row>
    <row r="113" spans="1:11" ht="25.5" x14ac:dyDescent="0.2">
      <c r="A113" s="42" t="s">
        <v>13</v>
      </c>
      <c r="B113" s="89" t="s">
        <v>7</v>
      </c>
      <c r="C113" s="92">
        <f t="shared" ref="C113:K113" si="19">SUM(C9,C22,C35,C48,C61,C74,C87,C100)</f>
        <v>5</v>
      </c>
      <c r="D113" s="92">
        <f t="shared" si="19"/>
        <v>5</v>
      </c>
      <c r="E113" s="92">
        <f t="shared" si="19"/>
        <v>0</v>
      </c>
      <c r="F113" s="92">
        <f t="shared" si="19"/>
        <v>0</v>
      </c>
      <c r="G113" s="92">
        <f t="shared" si="19"/>
        <v>0</v>
      </c>
      <c r="H113" s="92">
        <f t="shared" si="19"/>
        <v>0</v>
      </c>
      <c r="I113" s="92">
        <f t="shared" si="19"/>
        <v>0</v>
      </c>
      <c r="J113" s="92">
        <f t="shared" si="19"/>
        <v>0</v>
      </c>
      <c r="K113" s="93">
        <f t="shared" si="19"/>
        <v>10</v>
      </c>
    </row>
    <row r="114" spans="1:11" ht="25.5" x14ac:dyDescent="0.2">
      <c r="A114" s="42" t="s">
        <v>14</v>
      </c>
      <c r="B114" s="89" t="s">
        <v>20</v>
      </c>
      <c r="C114" s="92">
        <f t="shared" ref="C114:K114" si="20">SUM(C10,C23,C36,C49,C62,C75,C88,C101)</f>
        <v>7</v>
      </c>
      <c r="D114" s="92">
        <f t="shared" si="20"/>
        <v>3</v>
      </c>
      <c r="E114" s="92">
        <f t="shared" si="20"/>
        <v>0</v>
      </c>
      <c r="F114" s="92">
        <f t="shared" si="20"/>
        <v>0</v>
      </c>
      <c r="G114" s="92">
        <f t="shared" si="20"/>
        <v>6</v>
      </c>
      <c r="H114" s="92">
        <f t="shared" si="20"/>
        <v>2</v>
      </c>
      <c r="I114" s="92">
        <f t="shared" si="20"/>
        <v>5</v>
      </c>
      <c r="J114" s="92">
        <f t="shared" si="20"/>
        <v>5</v>
      </c>
      <c r="K114" s="93">
        <f t="shared" si="20"/>
        <v>28</v>
      </c>
    </row>
    <row r="115" spans="1:11" x14ac:dyDescent="0.2">
      <c r="A115" s="42" t="s">
        <v>15</v>
      </c>
      <c r="B115" s="89">
        <v>62.65</v>
      </c>
      <c r="C115" s="92">
        <f t="shared" ref="C115:K115" si="21">SUM(C11,C24,C37,C50,C63,C76,C89,C102)</f>
        <v>2</v>
      </c>
      <c r="D115" s="92">
        <f t="shared" si="21"/>
        <v>2</v>
      </c>
      <c r="E115" s="92">
        <f t="shared" si="21"/>
        <v>0</v>
      </c>
      <c r="F115" s="92">
        <f t="shared" si="21"/>
        <v>0</v>
      </c>
      <c r="G115" s="92">
        <f t="shared" si="21"/>
        <v>2</v>
      </c>
      <c r="H115" s="92">
        <f t="shared" si="21"/>
        <v>0</v>
      </c>
      <c r="I115" s="92">
        <f t="shared" si="21"/>
        <v>1</v>
      </c>
      <c r="J115" s="92">
        <f t="shared" si="21"/>
        <v>1</v>
      </c>
      <c r="K115" s="93">
        <f t="shared" si="21"/>
        <v>8</v>
      </c>
    </row>
    <row r="116" spans="1:11" ht="25.5" x14ac:dyDescent="0.2">
      <c r="A116" s="42" t="s">
        <v>16</v>
      </c>
      <c r="B116" s="89">
        <v>68</v>
      </c>
      <c r="C116" s="92">
        <f t="shared" ref="C116:K116" si="22">SUM(C12,C25,C38,C51,C64,C77,C90,C103)</f>
        <v>0</v>
      </c>
      <c r="D116" s="92">
        <f t="shared" si="22"/>
        <v>0</v>
      </c>
      <c r="E116" s="92">
        <f t="shared" si="22"/>
        <v>0</v>
      </c>
      <c r="F116" s="92">
        <f t="shared" si="22"/>
        <v>0</v>
      </c>
      <c r="G116" s="92">
        <f t="shared" si="22"/>
        <v>0</v>
      </c>
      <c r="H116" s="92">
        <f t="shared" si="22"/>
        <v>0</v>
      </c>
      <c r="I116" s="92">
        <f t="shared" si="22"/>
        <v>0</v>
      </c>
      <c r="J116" s="92">
        <f t="shared" si="22"/>
        <v>0</v>
      </c>
      <c r="K116" s="93">
        <f t="shared" si="22"/>
        <v>0</v>
      </c>
    </row>
    <row r="117" spans="1:11" ht="25.5" x14ac:dyDescent="0.2">
      <c r="A117" s="42" t="s">
        <v>17</v>
      </c>
      <c r="B117" s="89">
        <v>74.75</v>
      </c>
      <c r="C117" s="92">
        <f t="shared" ref="C117:K117" si="23">SUM(C13,C26,C39,C52,C65,C78,C91,C104)</f>
        <v>7</v>
      </c>
      <c r="D117" s="92">
        <f t="shared" si="23"/>
        <v>6</v>
      </c>
      <c r="E117" s="92">
        <f t="shared" si="23"/>
        <v>2</v>
      </c>
      <c r="F117" s="92">
        <f t="shared" si="23"/>
        <v>2</v>
      </c>
      <c r="G117" s="92">
        <f t="shared" si="23"/>
        <v>11</v>
      </c>
      <c r="H117" s="92">
        <f t="shared" si="23"/>
        <v>9</v>
      </c>
      <c r="I117" s="92">
        <f t="shared" si="23"/>
        <v>2</v>
      </c>
      <c r="J117" s="92">
        <f t="shared" si="23"/>
        <v>2</v>
      </c>
      <c r="K117" s="93">
        <f t="shared" si="23"/>
        <v>41</v>
      </c>
    </row>
    <row r="118" spans="1:11" ht="25.5" x14ac:dyDescent="0.2">
      <c r="A118" s="42" t="s">
        <v>18</v>
      </c>
      <c r="B118" s="89">
        <v>77</v>
      </c>
      <c r="C118" s="92">
        <f t="shared" ref="C118:K118" si="24">SUM(C14,C27,C40,C53,C66,C79,C92,C105)</f>
        <v>0</v>
      </c>
      <c r="D118" s="92">
        <f t="shared" si="24"/>
        <v>0</v>
      </c>
      <c r="E118" s="92">
        <f t="shared" si="24"/>
        <v>0</v>
      </c>
      <c r="F118" s="92">
        <f t="shared" si="24"/>
        <v>0</v>
      </c>
      <c r="G118" s="92">
        <f t="shared" si="24"/>
        <v>0</v>
      </c>
      <c r="H118" s="92">
        <f t="shared" si="24"/>
        <v>0</v>
      </c>
      <c r="I118" s="92">
        <f t="shared" si="24"/>
        <v>0</v>
      </c>
      <c r="J118" s="92">
        <f t="shared" si="24"/>
        <v>0</v>
      </c>
      <c r="K118" s="93">
        <f t="shared" si="24"/>
        <v>0</v>
      </c>
    </row>
    <row r="119" spans="1:11" ht="25.5" x14ac:dyDescent="0.2">
      <c r="A119" s="42" t="s">
        <v>19</v>
      </c>
      <c r="B119" s="89">
        <v>81.819999999999993</v>
      </c>
      <c r="C119" s="92">
        <f t="shared" ref="C119:K119" si="25">SUM(C15,C28,C41,C54,C67,C80,C93,C106)</f>
        <v>1</v>
      </c>
      <c r="D119" s="92">
        <f t="shared" si="25"/>
        <v>0</v>
      </c>
      <c r="E119" s="92">
        <f t="shared" si="25"/>
        <v>0</v>
      </c>
      <c r="F119" s="92">
        <f t="shared" si="25"/>
        <v>0</v>
      </c>
      <c r="G119" s="92">
        <f t="shared" si="25"/>
        <v>4</v>
      </c>
      <c r="H119" s="92">
        <f t="shared" si="25"/>
        <v>0</v>
      </c>
      <c r="I119" s="92">
        <f t="shared" si="25"/>
        <v>1</v>
      </c>
      <c r="J119" s="92">
        <f t="shared" si="25"/>
        <v>1</v>
      </c>
      <c r="K119" s="93">
        <f t="shared" si="25"/>
        <v>7</v>
      </c>
    </row>
    <row r="120" spans="1:11" x14ac:dyDescent="0.2">
      <c r="A120" s="47" t="s">
        <v>390</v>
      </c>
      <c r="B120" s="94" t="s">
        <v>108</v>
      </c>
      <c r="C120" s="95">
        <f t="shared" ref="C120:K120" si="26">SUM(C16,C29,C42,C55,C68,C81,C94,C107)</f>
        <v>38</v>
      </c>
      <c r="D120" s="95">
        <f t="shared" si="26"/>
        <v>27</v>
      </c>
      <c r="E120" s="95">
        <f t="shared" si="26"/>
        <v>2</v>
      </c>
      <c r="F120" s="95">
        <f t="shared" si="26"/>
        <v>2</v>
      </c>
      <c r="G120" s="95">
        <f t="shared" si="26"/>
        <v>37</v>
      </c>
      <c r="H120" s="95">
        <f t="shared" si="26"/>
        <v>18</v>
      </c>
      <c r="I120" s="95">
        <f t="shared" si="26"/>
        <v>16</v>
      </c>
      <c r="J120" s="95">
        <f t="shared" si="26"/>
        <v>16</v>
      </c>
      <c r="K120" s="95">
        <f t="shared" si="26"/>
        <v>156</v>
      </c>
    </row>
    <row r="122" spans="1:11" x14ac:dyDescent="0.2">
      <c r="A122" s="33" t="s">
        <v>21</v>
      </c>
      <c r="B122" s="98"/>
    </row>
    <row r="123" spans="1:11" x14ac:dyDescent="0.2">
      <c r="A123" s="34" t="s">
        <v>22</v>
      </c>
      <c r="B123" s="98"/>
    </row>
  </sheetData>
  <sheetProtection password="CCE3" sheet="1" objects="1" scenarios="1"/>
  <mergeCells count="27">
    <mergeCell ref="C5:K5"/>
    <mergeCell ref="C18:K18"/>
    <mergeCell ref="M1:W1"/>
    <mergeCell ref="A1:K1"/>
    <mergeCell ref="C2:D2"/>
    <mergeCell ref="E2:F2"/>
    <mergeCell ref="G2:H2"/>
    <mergeCell ref="I2:J2"/>
    <mergeCell ref="K2:K3"/>
    <mergeCell ref="A2:A3"/>
    <mergeCell ref="B2:B3"/>
    <mergeCell ref="C109:K109"/>
    <mergeCell ref="A4:K4"/>
    <mergeCell ref="A17:K17"/>
    <mergeCell ref="A30:K30"/>
    <mergeCell ref="A43:K43"/>
    <mergeCell ref="A56:K56"/>
    <mergeCell ref="A82:K82"/>
    <mergeCell ref="A108:K108"/>
    <mergeCell ref="C70:K70"/>
    <mergeCell ref="C83:K83"/>
    <mergeCell ref="C96:K96"/>
    <mergeCell ref="C44:K44"/>
    <mergeCell ref="C57:K57"/>
    <mergeCell ref="C69:K69"/>
    <mergeCell ref="C31:K31"/>
    <mergeCell ref="A95:K95"/>
  </mergeCells>
  <pageMargins left="0.70866141732283472" right="0.70866141732283472" top="0.74803149606299213" bottom="0.74803149606299213" header="0.31496062992125984" footer="0.31496062992125984"/>
  <pageSetup paperSize="9" scale="81" firstPageNumber="76" fitToWidth="0" orientation="portrait" useFirstPageNumber="1" r:id="rId1"/>
  <headerFooter>
    <oddFooter>&amp;C&amp;P</oddFooter>
  </headerFooter>
  <rowBreaks count="2" manualBreakCount="2">
    <brk id="42" max="10" man="1"/>
    <brk id="81" max="10" man="1"/>
  </rowBreaks>
  <colBreaks count="1" manualBreakCount="1">
    <brk id="11" max="1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zoomScaleNormal="100" workbookViewId="0">
      <selection activeCell="R24" sqref="R24"/>
    </sheetView>
  </sheetViews>
  <sheetFormatPr defaultRowHeight="12.75" x14ac:dyDescent="0.2"/>
  <cols>
    <col min="1" max="1" width="22.7109375" style="33" customWidth="1"/>
    <col min="2" max="2" width="10.42578125" style="97" customWidth="1"/>
    <col min="3" max="3" width="8.28515625" style="98" customWidth="1"/>
    <col min="4" max="4" width="6.85546875" style="98" customWidth="1"/>
    <col min="5" max="5" width="8.5703125" style="98" customWidth="1"/>
    <col min="6" max="6" width="7.42578125" style="98" customWidth="1"/>
    <col min="7" max="7" width="8.7109375" style="98" customWidth="1"/>
    <col min="8" max="8" width="7" style="98" customWidth="1"/>
    <col min="9" max="11" width="9.140625" style="98"/>
    <col min="12" max="12" width="4.7109375" style="1" customWidth="1"/>
    <col min="13" max="16384" width="9.140625" style="1"/>
  </cols>
  <sheetData>
    <row r="1" spans="1:16" ht="25.5" customHeight="1" x14ac:dyDescent="0.2">
      <c r="A1" s="304" t="s">
        <v>380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6" s="5" customFormat="1" ht="38.25" customHeight="1" x14ac:dyDescent="0.2">
      <c r="A2" s="310" t="s">
        <v>381</v>
      </c>
      <c r="B2" s="312"/>
      <c r="C2" s="305" t="s">
        <v>0</v>
      </c>
      <c r="D2" s="305"/>
      <c r="E2" s="305" t="s">
        <v>2</v>
      </c>
      <c r="F2" s="305"/>
      <c r="G2" s="305" t="s">
        <v>1</v>
      </c>
      <c r="H2" s="305"/>
      <c r="I2" s="307" t="s">
        <v>3</v>
      </c>
      <c r="J2" s="307"/>
      <c r="K2" s="308" t="s">
        <v>4</v>
      </c>
    </row>
    <row r="3" spans="1:16" s="5" customFormat="1" ht="13.5" customHeight="1" x14ac:dyDescent="0.2">
      <c r="A3" s="311"/>
      <c r="B3" s="309"/>
      <c r="C3" s="62" t="s">
        <v>23</v>
      </c>
      <c r="D3" s="62" t="s">
        <v>24</v>
      </c>
      <c r="E3" s="62" t="s">
        <v>23</v>
      </c>
      <c r="F3" s="62" t="s">
        <v>24</v>
      </c>
      <c r="G3" s="62" t="s">
        <v>23</v>
      </c>
      <c r="H3" s="62" t="s">
        <v>24</v>
      </c>
      <c r="I3" s="84" t="s">
        <v>23</v>
      </c>
      <c r="J3" s="84" t="s">
        <v>24</v>
      </c>
      <c r="K3" s="313"/>
    </row>
    <row r="4" spans="1:16" s="6" customFormat="1" ht="14.25" x14ac:dyDescent="0.2">
      <c r="A4" s="316" t="s">
        <v>234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</row>
    <row r="5" spans="1:16" s="2" customFormat="1" ht="38.25" x14ac:dyDescent="0.2">
      <c r="A5" s="40" t="s">
        <v>10</v>
      </c>
      <c r="B5" s="86" t="s">
        <v>9</v>
      </c>
      <c r="C5" s="297"/>
      <c r="D5" s="297"/>
      <c r="E5" s="297"/>
      <c r="F5" s="297"/>
      <c r="G5" s="297"/>
      <c r="H5" s="297"/>
      <c r="I5" s="297"/>
      <c r="J5" s="297"/>
      <c r="K5" s="297"/>
    </row>
    <row r="6" spans="1:16" ht="12.75" customHeight="1" x14ac:dyDescent="0.2">
      <c r="A6" s="42" t="s">
        <v>5</v>
      </c>
      <c r="B6" s="87" t="s">
        <v>8</v>
      </c>
      <c r="C6" s="92"/>
      <c r="D6" s="92"/>
      <c r="E6" s="92"/>
      <c r="F6" s="92"/>
      <c r="G6" s="92"/>
      <c r="H6" s="92"/>
      <c r="I6" s="99"/>
      <c r="J6" s="99"/>
      <c r="K6" s="93">
        <f>SUM(C6:J6)</f>
        <v>0</v>
      </c>
    </row>
    <row r="7" spans="1:16" ht="12.75" customHeight="1" x14ac:dyDescent="0.2">
      <c r="A7" s="42" t="s">
        <v>11</v>
      </c>
      <c r="B7" s="89" t="s">
        <v>6</v>
      </c>
      <c r="C7" s="92"/>
      <c r="D7" s="92"/>
      <c r="E7" s="92"/>
      <c r="F7" s="92"/>
      <c r="G7" s="92"/>
      <c r="H7" s="92"/>
      <c r="I7" s="99"/>
      <c r="J7" s="99"/>
      <c r="K7" s="93">
        <f t="shared" ref="K7:K15" si="0">SUM(C7:J7)</f>
        <v>0</v>
      </c>
    </row>
    <row r="8" spans="1:16" ht="26.25" customHeight="1" x14ac:dyDescent="0.2">
      <c r="A8" s="42" t="s">
        <v>12</v>
      </c>
      <c r="B8" s="89">
        <v>41.43</v>
      </c>
      <c r="C8" s="92"/>
      <c r="D8" s="92"/>
      <c r="E8" s="92"/>
      <c r="F8" s="92"/>
      <c r="G8" s="92"/>
      <c r="H8" s="92"/>
      <c r="I8" s="99"/>
      <c r="J8" s="99"/>
      <c r="K8" s="93">
        <f t="shared" si="0"/>
        <v>0</v>
      </c>
    </row>
    <row r="9" spans="1:16" ht="25.5" x14ac:dyDescent="0.2">
      <c r="A9" s="42" t="s">
        <v>13</v>
      </c>
      <c r="B9" s="89" t="s">
        <v>7</v>
      </c>
      <c r="C9" s="92"/>
      <c r="D9" s="92"/>
      <c r="E9" s="92"/>
      <c r="F9" s="92"/>
      <c r="G9" s="92"/>
      <c r="H9" s="92"/>
      <c r="I9" s="99"/>
      <c r="J9" s="99"/>
      <c r="K9" s="93">
        <f t="shared" si="0"/>
        <v>0</v>
      </c>
    </row>
    <row r="10" spans="1:16" ht="25.5" x14ac:dyDescent="0.2">
      <c r="A10" s="42" t="s">
        <v>14</v>
      </c>
      <c r="B10" s="89" t="s">
        <v>20</v>
      </c>
      <c r="C10" s="92"/>
      <c r="D10" s="92"/>
      <c r="E10" s="92"/>
      <c r="F10" s="92"/>
      <c r="G10" s="92"/>
      <c r="H10" s="92"/>
      <c r="I10" s="99"/>
      <c r="J10" s="99"/>
      <c r="K10" s="93">
        <f t="shared" si="0"/>
        <v>0</v>
      </c>
    </row>
    <row r="11" spans="1:16" ht="12.75" customHeight="1" x14ac:dyDescent="0.2">
      <c r="A11" s="42" t="s">
        <v>15</v>
      </c>
      <c r="B11" s="89">
        <v>62.65</v>
      </c>
      <c r="C11" s="92"/>
      <c r="D11" s="92"/>
      <c r="E11" s="92"/>
      <c r="F11" s="92"/>
      <c r="G11" s="92"/>
      <c r="H11" s="92"/>
      <c r="I11" s="99"/>
      <c r="J11" s="99"/>
      <c r="K11" s="93">
        <f t="shared" si="0"/>
        <v>0</v>
      </c>
      <c r="M11" s="12"/>
      <c r="N11" s="12"/>
      <c r="O11" s="12"/>
      <c r="P11" s="12"/>
    </row>
    <row r="12" spans="1:16" ht="25.5" customHeight="1" x14ac:dyDescent="0.2">
      <c r="A12" s="42" t="s">
        <v>16</v>
      </c>
      <c r="B12" s="89">
        <v>68</v>
      </c>
      <c r="C12" s="92"/>
      <c r="D12" s="92"/>
      <c r="E12" s="92"/>
      <c r="F12" s="92"/>
      <c r="G12" s="92"/>
      <c r="H12" s="92"/>
      <c r="I12" s="99"/>
      <c r="J12" s="99"/>
      <c r="K12" s="93">
        <f t="shared" si="0"/>
        <v>0</v>
      </c>
      <c r="M12" s="12"/>
      <c r="N12" s="12"/>
      <c r="O12" s="12"/>
      <c r="P12" s="12"/>
    </row>
    <row r="13" spans="1:16" ht="25.5" customHeight="1" x14ac:dyDescent="0.2">
      <c r="A13" s="42" t="s">
        <v>17</v>
      </c>
      <c r="B13" s="89">
        <v>74.75</v>
      </c>
      <c r="C13" s="92"/>
      <c r="D13" s="92"/>
      <c r="E13" s="92"/>
      <c r="F13" s="92"/>
      <c r="G13" s="92"/>
      <c r="H13" s="92"/>
      <c r="I13" s="99"/>
      <c r="J13" s="99"/>
      <c r="K13" s="93">
        <f t="shared" si="0"/>
        <v>0</v>
      </c>
    </row>
    <row r="14" spans="1:16" ht="25.5" customHeight="1" x14ac:dyDescent="0.2">
      <c r="A14" s="42" t="s">
        <v>18</v>
      </c>
      <c r="B14" s="89">
        <v>77</v>
      </c>
      <c r="C14" s="92"/>
      <c r="D14" s="92"/>
      <c r="E14" s="92"/>
      <c r="F14" s="92"/>
      <c r="G14" s="92"/>
      <c r="H14" s="92"/>
      <c r="I14" s="99"/>
      <c r="J14" s="99"/>
      <c r="K14" s="93">
        <f t="shared" si="0"/>
        <v>0</v>
      </c>
    </row>
    <row r="15" spans="1:16" ht="25.5" customHeight="1" x14ac:dyDescent="0.2">
      <c r="A15" s="42" t="s">
        <v>19</v>
      </c>
      <c r="B15" s="89">
        <v>81.819999999999993</v>
      </c>
      <c r="C15" s="92"/>
      <c r="D15" s="92"/>
      <c r="E15" s="92"/>
      <c r="F15" s="92"/>
      <c r="G15" s="92">
        <v>1</v>
      </c>
      <c r="H15" s="92"/>
      <c r="I15" s="99"/>
      <c r="J15" s="99"/>
      <c r="K15" s="93">
        <f t="shared" si="0"/>
        <v>1</v>
      </c>
    </row>
    <row r="16" spans="1:16" ht="12.75" customHeight="1" x14ac:dyDescent="0.2">
      <c r="A16" s="45" t="s">
        <v>107</v>
      </c>
      <c r="B16" s="90" t="s">
        <v>108</v>
      </c>
      <c r="C16" s="93">
        <f>SUM(C6:C15)</f>
        <v>0</v>
      </c>
      <c r="D16" s="93">
        <f t="shared" ref="D16:J16" si="1">SUM(D6:D15)</f>
        <v>0</v>
      </c>
      <c r="E16" s="93">
        <f t="shared" si="1"/>
        <v>0</v>
      </c>
      <c r="F16" s="93">
        <f t="shared" si="1"/>
        <v>0</v>
      </c>
      <c r="G16" s="93">
        <f t="shared" si="1"/>
        <v>1</v>
      </c>
      <c r="H16" s="93">
        <f t="shared" si="1"/>
        <v>0</v>
      </c>
      <c r="I16" s="93">
        <f t="shared" si="1"/>
        <v>0</v>
      </c>
      <c r="J16" s="93">
        <f t="shared" si="1"/>
        <v>0</v>
      </c>
      <c r="K16" s="93">
        <f>SUM(K6:K15)</f>
        <v>1</v>
      </c>
    </row>
    <row r="17" spans="1:11" s="6" customFormat="1" ht="14.25" x14ac:dyDescent="0.2">
      <c r="A17" s="316" t="s">
        <v>237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s="2" customFormat="1" ht="25.5" customHeight="1" x14ac:dyDescent="0.2">
      <c r="A18" s="40" t="s">
        <v>10</v>
      </c>
      <c r="B18" s="86" t="s">
        <v>9</v>
      </c>
      <c r="C18" s="297"/>
      <c r="D18" s="297"/>
      <c r="E18" s="297"/>
      <c r="F18" s="297"/>
      <c r="G18" s="297"/>
      <c r="H18" s="297"/>
      <c r="I18" s="297"/>
      <c r="J18" s="297"/>
      <c r="K18" s="297"/>
    </row>
    <row r="19" spans="1:11" ht="12.75" customHeight="1" x14ac:dyDescent="0.2">
      <c r="A19" s="42" t="s">
        <v>5</v>
      </c>
      <c r="B19" s="87" t="s">
        <v>8</v>
      </c>
      <c r="C19" s="92"/>
      <c r="D19" s="92"/>
      <c r="E19" s="92"/>
      <c r="F19" s="92"/>
      <c r="G19" s="92"/>
      <c r="H19" s="92"/>
      <c r="I19" s="99"/>
      <c r="J19" s="99"/>
      <c r="K19" s="93">
        <f t="shared" ref="K19:K28" si="2">SUM(C19:J19)</f>
        <v>0</v>
      </c>
    </row>
    <row r="20" spans="1:11" ht="12.75" customHeight="1" x14ac:dyDescent="0.2">
      <c r="A20" s="42" t="s">
        <v>11</v>
      </c>
      <c r="B20" s="89" t="s">
        <v>6</v>
      </c>
      <c r="C20" s="92"/>
      <c r="D20" s="92"/>
      <c r="E20" s="92"/>
      <c r="F20" s="92"/>
      <c r="G20" s="92"/>
      <c r="H20" s="92"/>
      <c r="I20" s="99"/>
      <c r="J20" s="99"/>
      <c r="K20" s="93">
        <f t="shared" si="2"/>
        <v>0</v>
      </c>
    </row>
    <row r="21" spans="1:11" ht="25.5" customHeight="1" x14ac:dyDescent="0.2">
      <c r="A21" s="42" t="s">
        <v>12</v>
      </c>
      <c r="B21" s="89">
        <v>41.43</v>
      </c>
      <c r="C21" s="92"/>
      <c r="D21" s="92"/>
      <c r="E21" s="92"/>
      <c r="F21" s="92"/>
      <c r="G21" s="92"/>
      <c r="H21" s="92"/>
      <c r="I21" s="99"/>
      <c r="J21" s="99"/>
      <c r="K21" s="93">
        <f t="shared" si="2"/>
        <v>0</v>
      </c>
    </row>
    <row r="22" spans="1:11" ht="25.5" x14ac:dyDescent="0.2">
      <c r="A22" s="42" t="s">
        <v>13</v>
      </c>
      <c r="B22" s="89" t="s">
        <v>7</v>
      </c>
      <c r="C22" s="92"/>
      <c r="D22" s="92"/>
      <c r="E22" s="92"/>
      <c r="F22" s="92"/>
      <c r="G22" s="92"/>
      <c r="H22" s="92"/>
      <c r="I22" s="99"/>
      <c r="J22" s="99"/>
      <c r="K22" s="93">
        <f t="shared" si="2"/>
        <v>0</v>
      </c>
    </row>
    <row r="23" spans="1:11" ht="25.5" x14ac:dyDescent="0.2">
      <c r="A23" s="42" t="s">
        <v>14</v>
      </c>
      <c r="B23" s="89" t="s">
        <v>20</v>
      </c>
      <c r="C23" s="92"/>
      <c r="D23" s="92"/>
      <c r="E23" s="92"/>
      <c r="F23" s="92"/>
      <c r="G23" s="92"/>
      <c r="H23" s="92"/>
      <c r="I23" s="99">
        <v>2</v>
      </c>
      <c r="J23" s="99">
        <v>2</v>
      </c>
      <c r="K23" s="93">
        <f t="shared" si="2"/>
        <v>4</v>
      </c>
    </row>
    <row r="24" spans="1:11" x14ac:dyDescent="0.2">
      <c r="A24" s="42" t="s">
        <v>15</v>
      </c>
      <c r="B24" s="89">
        <v>62.65</v>
      </c>
      <c r="C24" s="92"/>
      <c r="D24" s="92"/>
      <c r="E24" s="92"/>
      <c r="F24" s="92"/>
      <c r="G24" s="92"/>
      <c r="H24" s="92"/>
      <c r="I24" s="99"/>
      <c r="J24" s="99"/>
      <c r="K24" s="93">
        <f t="shared" si="2"/>
        <v>0</v>
      </c>
    </row>
    <row r="25" spans="1:11" ht="25.5" x14ac:dyDescent="0.2">
      <c r="A25" s="42" t="s">
        <v>16</v>
      </c>
      <c r="B25" s="89">
        <v>68</v>
      </c>
      <c r="C25" s="92"/>
      <c r="D25" s="92"/>
      <c r="E25" s="92"/>
      <c r="F25" s="92"/>
      <c r="G25" s="92"/>
      <c r="H25" s="92"/>
      <c r="I25" s="99"/>
      <c r="J25" s="99"/>
      <c r="K25" s="93">
        <f t="shared" si="2"/>
        <v>0</v>
      </c>
    </row>
    <row r="26" spans="1:11" ht="25.5" x14ac:dyDescent="0.2">
      <c r="A26" s="42" t="s">
        <v>17</v>
      </c>
      <c r="B26" s="89">
        <v>74.75</v>
      </c>
      <c r="C26" s="92"/>
      <c r="D26" s="92"/>
      <c r="E26" s="92"/>
      <c r="F26" s="92"/>
      <c r="G26" s="92"/>
      <c r="H26" s="92"/>
      <c r="I26" s="99"/>
      <c r="J26" s="99"/>
      <c r="K26" s="93">
        <f t="shared" si="2"/>
        <v>0</v>
      </c>
    </row>
    <row r="27" spans="1:11" ht="25.5" x14ac:dyDescent="0.2">
      <c r="A27" s="42" t="s">
        <v>18</v>
      </c>
      <c r="B27" s="89">
        <v>77</v>
      </c>
      <c r="C27" s="92"/>
      <c r="D27" s="92"/>
      <c r="E27" s="92"/>
      <c r="F27" s="92"/>
      <c r="G27" s="92"/>
      <c r="H27" s="92"/>
      <c r="I27" s="99"/>
      <c r="J27" s="99"/>
      <c r="K27" s="93">
        <f t="shared" si="2"/>
        <v>0</v>
      </c>
    </row>
    <row r="28" spans="1:11" ht="25.5" x14ac:dyDescent="0.2">
      <c r="A28" s="42" t="s">
        <v>19</v>
      </c>
      <c r="B28" s="89">
        <v>81.819999999999993</v>
      </c>
      <c r="C28" s="92"/>
      <c r="D28" s="92"/>
      <c r="E28" s="92"/>
      <c r="F28" s="92"/>
      <c r="G28" s="92"/>
      <c r="H28" s="92"/>
      <c r="I28" s="99"/>
      <c r="J28" s="99"/>
      <c r="K28" s="93">
        <f t="shared" si="2"/>
        <v>0</v>
      </c>
    </row>
    <row r="29" spans="1:11" x14ac:dyDescent="0.2">
      <c r="A29" s="45" t="s">
        <v>107</v>
      </c>
      <c r="B29" s="90" t="s">
        <v>108</v>
      </c>
      <c r="C29" s="93">
        <f>SUM(C19:C28)</f>
        <v>0</v>
      </c>
      <c r="D29" s="93">
        <f t="shared" ref="D29:J29" si="3">SUM(D19:D28)</f>
        <v>0</v>
      </c>
      <c r="E29" s="93">
        <f t="shared" si="3"/>
        <v>0</v>
      </c>
      <c r="F29" s="93">
        <f t="shared" si="3"/>
        <v>0</v>
      </c>
      <c r="G29" s="93">
        <f t="shared" si="3"/>
        <v>0</v>
      </c>
      <c r="H29" s="93">
        <f t="shared" si="3"/>
        <v>0</v>
      </c>
      <c r="I29" s="93">
        <f t="shared" si="3"/>
        <v>2</v>
      </c>
      <c r="J29" s="93">
        <f t="shared" si="3"/>
        <v>2</v>
      </c>
      <c r="K29" s="93">
        <f>SUM(K19:K28)</f>
        <v>4</v>
      </c>
    </row>
    <row r="30" spans="1:11" ht="14.25" x14ac:dyDescent="0.2">
      <c r="A30" s="316" t="s">
        <v>238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</row>
    <row r="31" spans="1:11" ht="27.75" customHeight="1" x14ac:dyDescent="0.2">
      <c r="A31" s="40" t="s">
        <v>10</v>
      </c>
      <c r="B31" s="86" t="s">
        <v>9</v>
      </c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x14ac:dyDescent="0.2">
      <c r="A32" s="42" t="s">
        <v>5</v>
      </c>
      <c r="B32" s="87" t="s">
        <v>8</v>
      </c>
      <c r="C32" s="92"/>
      <c r="D32" s="92"/>
      <c r="E32" s="92"/>
      <c r="F32" s="92"/>
      <c r="G32" s="92"/>
      <c r="H32" s="92"/>
      <c r="I32" s="99"/>
      <c r="J32" s="99"/>
      <c r="K32" s="93">
        <f>SUM(C32:J32)</f>
        <v>0</v>
      </c>
    </row>
    <row r="33" spans="1:11" x14ac:dyDescent="0.2">
      <c r="A33" s="42" t="s">
        <v>11</v>
      </c>
      <c r="B33" s="89" t="s">
        <v>6</v>
      </c>
      <c r="C33" s="92"/>
      <c r="D33" s="92"/>
      <c r="E33" s="92"/>
      <c r="F33" s="92"/>
      <c r="G33" s="92"/>
      <c r="H33" s="92"/>
      <c r="I33" s="99"/>
      <c r="J33" s="99"/>
      <c r="K33" s="93">
        <f t="shared" ref="K33:K41" si="4">SUM(C33:J33)</f>
        <v>0</v>
      </c>
    </row>
    <row r="34" spans="1:11" ht="25.5" x14ac:dyDescent="0.2">
      <c r="A34" s="42" t="s">
        <v>12</v>
      </c>
      <c r="B34" s="89">
        <v>41.43</v>
      </c>
      <c r="C34" s="92"/>
      <c r="D34" s="92"/>
      <c r="E34" s="92"/>
      <c r="F34" s="92"/>
      <c r="G34" s="92"/>
      <c r="H34" s="92"/>
      <c r="I34" s="99"/>
      <c r="J34" s="99"/>
      <c r="K34" s="93">
        <f t="shared" si="4"/>
        <v>0</v>
      </c>
    </row>
    <row r="35" spans="1:11" ht="25.5" x14ac:dyDescent="0.2">
      <c r="A35" s="42" t="s">
        <v>13</v>
      </c>
      <c r="B35" s="89" t="s">
        <v>7</v>
      </c>
      <c r="C35" s="92"/>
      <c r="D35" s="92"/>
      <c r="E35" s="92"/>
      <c r="F35" s="92"/>
      <c r="G35" s="92"/>
      <c r="H35" s="92"/>
      <c r="I35" s="99"/>
      <c r="J35" s="99"/>
      <c r="K35" s="93">
        <f t="shared" si="4"/>
        <v>0</v>
      </c>
    </row>
    <row r="36" spans="1:11" ht="25.5" x14ac:dyDescent="0.2">
      <c r="A36" s="42" t="s">
        <v>14</v>
      </c>
      <c r="B36" s="89" t="s">
        <v>20</v>
      </c>
      <c r="C36" s="92"/>
      <c r="D36" s="92"/>
      <c r="E36" s="92"/>
      <c r="F36" s="92"/>
      <c r="G36" s="92"/>
      <c r="H36" s="92"/>
      <c r="I36" s="99"/>
      <c r="J36" s="99"/>
      <c r="K36" s="93">
        <f t="shared" si="4"/>
        <v>0</v>
      </c>
    </row>
    <row r="37" spans="1:11" x14ac:dyDescent="0.2">
      <c r="A37" s="42" t="s">
        <v>15</v>
      </c>
      <c r="B37" s="89">
        <v>62.65</v>
      </c>
      <c r="C37" s="92"/>
      <c r="D37" s="92"/>
      <c r="E37" s="92"/>
      <c r="F37" s="92"/>
      <c r="G37" s="92"/>
      <c r="H37" s="92"/>
      <c r="I37" s="99"/>
      <c r="J37" s="99"/>
      <c r="K37" s="93">
        <f t="shared" si="4"/>
        <v>0</v>
      </c>
    </row>
    <row r="38" spans="1:11" ht="25.5" x14ac:dyDescent="0.2">
      <c r="A38" s="42" t="s">
        <v>16</v>
      </c>
      <c r="B38" s="89">
        <v>68</v>
      </c>
      <c r="C38" s="92"/>
      <c r="D38" s="92"/>
      <c r="E38" s="92"/>
      <c r="F38" s="92"/>
      <c r="G38" s="92"/>
      <c r="H38" s="92"/>
      <c r="I38" s="99"/>
      <c r="J38" s="99"/>
      <c r="K38" s="93">
        <f t="shared" si="4"/>
        <v>0</v>
      </c>
    </row>
    <row r="39" spans="1:11" ht="25.5" x14ac:dyDescent="0.2">
      <c r="A39" s="42" t="s">
        <v>17</v>
      </c>
      <c r="B39" s="89">
        <v>74.75</v>
      </c>
      <c r="C39" s="92">
        <v>2</v>
      </c>
      <c r="D39" s="92">
        <v>2</v>
      </c>
      <c r="E39" s="92"/>
      <c r="F39" s="92"/>
      <c r="G39" s="92">
        <v>4</v>
      </c>
      <c r="H39" s="92">
        <v>3</v>
      </c>
      <c r="I39" s="99">
        <v>1</v>
      </c>
      <c r="J39" s="99">
        <v>1</v>
      </c>
      <c r="K39" s="93">
        <f t="shared" si="4"/>
        <v>13</v>
      </c>
    </row>
    <row r="40" spans="1:11" ht="25.5" x14ac:dyDescent="0.2">
      <c r="A40" s="42" t="s">
        <v>18</v>
      </c>
      <c r="B40" s="89">
        <v>77</v>
      </c>
      <c r="C40" s="92"/>
      <c r="D40" s="92"/>
      <c r="E40" s="92"/>
      <c r="F40" s="92"/>
      <c r="G40" s="92"/>
      <c r="H40" s="92"/>
      <c r="I40" s="99"/>
      <c r="J40" s="99"/>
      <c r="K40" s="93">
        <f t="shared" si="4"/>
        <v>0</v>
      </c>
    </row>
    <row r="41" spans="1:11" ht="25.5" x14ac:dyDescent="0.2">
      <c r="A41" s="42" t="s">
        <v>19</v>
      </c>
      <c r="B41" s="89">
        <v>81.819999999999993</v>
      </c>
      <c r="C41" s="92"/>
      <c r="D41" s="92"/>
      <c r="E41" s="92"/>
      <c r="F41" s="92"/>
      <c r="G41" s="92"/>
      <c r="H41" s="92"/>
      <c r="I41" s="99"/>
      <c r="J41" s="99"/>
      <c r="K41" s="93">
        <f t="shared" si="4"/>
        <v>0</v>
      </c>
    </row>
    <row r="42" spans="1:11" x14ac:dyDescent="0.2">
      <c r="A42" s="45" t="s">
        <v>107</v>
      </c>
      <c r="B42" s="90" t="s">
        <v>108</v>
      </c>
      <c r="C42" s="93">
        <f>SUM(C32:C41)</f>
        <v>2</v>
      </c>
      <c r="D42" s="93">
        <f t="shared" ref="D42:J42" si="5">SUM(D32:D41)</f>
        <v>2</v>
      </c>
      <c r="E42" s="93">
        <f t="shared" si="5"/>
        <v>0</v>
      </c>
      <c r="F42" s="93">
        <f t="shared" si="5"/>
        <v>0</v>
      </c>
      <c r="G42" s="93">
        <f t="shared" si="5"/>
        <v>4</v>
      </c>
      <c r="H42" s="93">
        <f t="shared" si="5"/>
        <v>3</v>
      </c>
      <c r="I42" s="93">
        <f t="shared" si="5"/>
        <v>1</v>
      </c>
      <c r="J42" s="93">
        <f t="shared" si="5"/>
        <v>1</v>
      </c>
      <c r="K42" s="93">
        <f>SUM(K32:K41)</f>
        <v>13</v>
      </c>
    </row>
    <row r="43" spans="1:11" ht="14.25" x14ac:dyDescent="0.2">
      <c r="A43" s="316" t="s">
        <v>239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7"/>
    </row>
    <row r="44" spans="1:11" ht="27" customHeight="1" x14ac:dyDescent="0.2">
      <c r="A44" s="40" t="s">
        <v>10</v>
      </c>
      <c r="B44" s="86" t="s">
        <v>9</v>
      </c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x14ac:dyDescent="0.2">
      <c r="A45" s="42" t="s">
        <v>5</v>
      </c>
      <c r="B45" s="87" t="s">
        <v>8</v>
      </c>
      <c r="C45" s="92">
        <v>2</v>
      </c>
      <c r="D45" s="92"/>
      <c r="E45" s="92"/>
      <c r="F45" s="92"/>
      <c r="G45" s="92">
        <v>1</v>
      </c>
      <c r="H45" s="92"/>
      <c r="I45" s="99">
        <v>1</v>
      </c>
      <c r="J45" s="99">
        <v>1</v>
      </c>
      <c r="K45" s="93">
        <f t="shared" ref="K45:K54" si="6">SUM(C45:J45)</f>
        <v>5</v>
      </c>
    </row>
    <row r="46" spans="1:11" x14ac:dyDescent="0.2">
      <c r="A46" s="42" t="s">
        <v>11</v>
      </c>
      <c r="B46" s="89" t="s">
        <v>6</v>
      </c>
      <c r="C46" s="92"/>
      <c r="D46" s="92"/>
      <c r="E46" s="92"/>
      <c r="F46" s="92"/>
      <c r="G46" s="92">
        <v>1</v>
      </c>
      <c r="H46" s="92"/>
      <c r="I46" s="99">
        <v>1</v>
      </c>
      <c r="J46" s="99">
        <v>1</v>
      </c>
      <c r="K46" s="93">
        <f t="shared" si="6"/>
        <v>3</v>
      </c>
    </row>
    <row r="47" spans="1:11" ht="25.5" x14ac:dyDescent="0.2">
      <c r="A47" s="42" t="s">
        <v>12</v>
      </c>
      <c r="B47" s="89">
        <v>41.43</v>
      </c>
      <c r="C47" s="92"/>
      <c r="D47" s="92"/>
      <c r="E47" s="92"/>
      <c r="F47" s="92"/>
      <c r="G47" s="92"/>
      <c r="H47" s="92"/>
      <c r="I47" s="99"/>
      <c r="J47" s="99"/>
      <c r="K47" s="93">
        <f t="shared" si="6"/>
        <v>0</v>
      </c>
    </row>
    <row r="48" spans="1:11" ht="25.5" x14ac:dyDescent="0.2">
      <c r="A48" s="42" t="s">
        <v>13</v>
      </c>
      <c r="B48" s="89" t="s">
        <v>7</v>
      </c>
      <c r="C48" s="92"/>
      <c r="D48" s="92"/>
      <c r="E48" s="92"/>
      <c r="F48" s="92"/>
      <c r="G48" s="92"/>
      <c r="H48" s="92"/>
      <c r="I48" s="99"/>
      <c r="J48" s="99"/>
      <c r="K48" s="93">
        <f t="shared" si="6"/>
        <v>0</v>
      </c>
    </row>
    <row r="49" spans="1:11" ht="25.5" x14ac:dyDescent="0.2">
      <c r="A49" s="42" t="s">
        <v>14</v>
      </c>
      <c r="B49" s="89" t="s">
        <v>20</v>
      </c>
      <c r="C49" s="92"/>
      <c r="D49" s="92"/>
      <c r="E49" s="92"/>
      <c r="F49" s="92"/>
      <c r="G49" s="92"/>
      <c r="H49" s="92"/>
      <c r="I49" s="99"/>
      <c r="J49" s="99"/>
      <c r="K49" s="93">
        <f t="shared" si="6"/>
        <v>0</v>
      </c>
    </row>
    <row r="50" spans="1:11" x14ac:dyDescent="0.2">
      <c r="A50" s="42" t="s">
        <v>15</v>
      </c>
      <c r="B50" s="89">
        <v>62.65</v>
      </c>
      <c r="C50" s="92"/>
      <c r="D50" s="92"/>
      <c r="E50" s="92"/>
      <c r="F50" s="92"/>
      <c r="G50" s="92"/>
      <c r="H50" s="92"/>
      <c r="I50" s="99"/>
      <c r="J50" s="99"/>
      <c r="K50" s="93">
        <f t="shared" si="6"/>
        <v>0</v>
      </c>
    </row>
    <row r="51" spans="1:11" ht="25.5" x14ac:dyDescent="0.2">
      <c r="A51" s="42" t="s">
        <v>16</v>
      </c>
      <c r="B51" s="89">
        <v>68</v>
      </c>
      <c r="C51" s="92"/>
      <c r="D51" s="92"/>
      <c r="E51" s="92"/>
      <c r="F51" s="92"/>
      <c r="G51" s="92"/>
      <c r="H51" s="92"/>
      <c r="I51" s="99"/>
      <c r="J51" s="99"/>
      <c r="K51" s="93">
        <f t="shared" si="6"/>
        <v>0</v>
      </c>
    </row>
    <row r="52" spans="1:11" ht="25.5" x14ac:dyDescent="0.2">
      <c r="A52" s="42" t="s">
        <v>17</v>
      </c>
      <c r="B52" s="89">
        <v>74.75</v>
      </c>
      <c r="C52" s="92"/>
      <c r="D52" s="92"/>
      <c r="E52" s="92"/>
      <c r="F52" s="92"/>
      <c r="G52" s="92"/>
      <c r="H52" s="92"/>
      <c r="I52" s="99"/>
      <c r="J52" s="99"/>
      <c r="K52" s="93">
        <f t="shared" si="6"/>
        <v>0</v>
      </c>
    </row>
    <row r="53" spans="1:11" ht="25.5" x14ac:dyDescent="0.2">
      <c r="A53" s="42" t="s">
        <v>18</v>
      </c>
      <c r="B53" s="89">
        <v>77</v>
      </c>
      <c r="C53" s="92"/>
      <c r="D53" s="92"/>
      <c r="E53" s="92"/>
      <c r="F53" s="92"/>
      <c r="G53" s="92"/>
      <c r="H53" s="92"/>
      <c r="I53" s="99"/>
      <c r="J53" s="99"/>
      <c r="K53" s="93">
        <f t="shared" si="6"/>
        <v>0</v>
      </c>
    </row>
    <row r="54" spans="1:11" ht="25.5" x14ac:dyDescent="0.2">
      <c r="A54" s="42" t="s">
        <v>19</v>
      </c>
      <c r="B54" s="89">
        <v>81.819999999999993</v>
      </c>
      <c r="C54" s="92"/>
      <c r="D54" s="92"/>
      <c r="E54" s="92"/>
      <c r="F54" s="92"/>
      <c r="G54" s="92"/>
      <c r="H54" s="92"/>
      <c r="I54" s="99"/>
      <c r="J54" s="99"/>
      <c r="K54" s="93">
        <f t="shared" si="6"/>
        <v>0</v>
      </c>
    </row>
    <row r="55" spans="1:11" x14ac:dyDescent="0.2">
      <c r="A55" s="45" t="s">
        <v>107</v>
      </c>
      <c r="B55" s="90" t="s">
        <v>108</v>
      </c>
      <c r="C55" s="93">
        <f>SUM(C45:C54)</f>
        <v>2</v>
      </c>
      <c r="D55" s="93">
        <f t="shared" ref="D55:J55" si="7">SUM(D45:D54)</f>
        <v>0</v>
      </c>
      <c r="E55" s="93">
        <f t="shared" si="7"/>
        <v>0</v>
      </c>
      <c r="F55" s="93">
        <f t="shared" si="7"/>
        <v>0</v>
      </c>
      <c r="G55" s="93">
        <f t="shared" si="7"/>
        <v>2</v>
      </c>
      <c r="H55" s="93">
        <f t="shared" si="7"/>
        <v>0</v>
      </c>
      <c r="I55" s="93">
        <f t="shared" si="7"/>
        <v>2</v>
      </c>
      <c r="J55" s="93">
        <f t="shared" si="7"/>
        <v>2</v>
      </c>
      <c r="K55" s="93">
        <f>SUM(K45:K54)</f>
        <v>8</v>
      </c>
    </row>
    <row r="56" spans="1:11" ht="15" customHeight="1" x14ac:dyDescent="0.2">
      <c r="A56" s="316" t="s">
        <v>231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</row>
    <row r="57" spans="1:11" ht="27.75" customHeight="1" x14ac:dyDescent="0.2">
      <c r="A57" s="40" t="s">
        <v>10</v>
      </c>
      <c r="B57" s="86" t="s">
        <v>9</v>
      </c>
      <c r="C57" s="297"/>
      <c r="D57" s="297"/>
      <c r="E57" s="297"/>
      <c r="F57" s="297"/>
      <c r="G57" s="297"/>
      <c r="H57" s="297"/>
      <c r="I57" s="297"/>
      <c r="J57" s="297"/>
      <c r="K57" s="297"/>
    </row>
    <row r="58" spans="1:11" x14ac:dyDescent="0.2">
      <c r="A58" s="42" t="s">
        <v>5</v>
      </c>
      <c r="B58" s="87" t="s">
        <v>8</v>
      </c>
      <c r="C58" s="92">
        <f>SUM(C6,C19,C32,C45)</f>
        <v>2</v>
      </c>
      <c r="D58" s="92">
        <f t="shared" ref="D58:J58" si="8">SUM(D6,D19,D32,D45)</f>
        <v>0</v>
      </c>
      <c r="E58" s="92">
        <f t="shared" si="8"/>
        <v>0</v>
      </c>
      <c r="F58" s="92">
        <f t="shared" si="8"/>
        <v>0</v>
      </c>
      <c r="G58" s="92">
        <f t="shared" si="8"/>
        <v>1</v>
      </c>
      <c r="H58" s="92">
        <f t="shared" si="8"/>
        <v>0</v>
      </c>
      <c r="I58" s="92">
        <f t="shared" si="8"/>
        <v>1</v>
      </c>
      <c r="J58" s="92">
        <f t="shared" si="8"/>
        <v>1</v>
      </c>
      <c r="K58" s="93">
        <f>SUM(C58:J58)</f>
        <v>5</v>
      </c>
    </row>
    <row r="59" spans="1:11" x14ac:dyDescent="0.2">
      <c r="A59" s="42" t="s">
        <v>11</v>
      </c>
      <c r="B59" s="89" t="s">
        <v>6</v>
      </c>
      <c r="C59" s="92">
        <f t="shared" ref="C59:J67" si="9">SUM(C7,C20,C33,C46)</f>
        <v>0</v>
      </c>
      <c r="D59" s="92">
        <f t="shared" si="9"/>
        <v>0</v>
      </c>
      <c r="E59" s="92">
        <f t="shared" si="9"/>
        <v>0</v>
      </c>
      <c r="F59" s="92">
        <f t="shared" si="9"/>
        <v>0</v>
      </c>
      <c r="G59" s="92">
        <f t="shared" si="9"/>
        <v>1</v>
      </c>
      <c r="H59" s="92">
        <f t="shared" si="9"/>
        <v>0</v>
      </c>
      <c r="I59" s="92">
        <f t="shared" si="9"/>
        <v>1</v>
      </c>
      <c r="J59" s="92">
        <f t="shared" si="9"/>
        <v>1</v>
      </c>
      <c r="K59" s="93">
        <f t="shared" ref="K59:K67" si="10">SUM(C59:J59)</f>
        <v>3</v>
      </c>
    </row>
    <row r="60" spans="1:11" ht="25.5" x14ac:dyDescent="0.2">
      <c r="A60" s="42" t="s">
        <v>12</v>
      </c>
      <c r="B60" s="89">
        <v>41.43</v>
      </c>
      <c r="C60" s="92">
        <f t="shared" si="9"/>
        <v>0</v>
      </c>
      <c r="D60" s="92">
        <f t="shared" si="9"/>
        <v>0</v>
      </c>
      <c r="E60" s="92">
        <f t="shared" si="9"/>
        <v>0</v>
      </c>
      <c r="F60" s="92">
        <f t="shared" si="9"/>
        <v>0</v>
      </c>
      <c r="G60" s="92">
        <f t="shared" si="9"/>
        <v>0</v>
      </c>
      <c r="H60" s="92">
        <f t="shared" si="9"/>
        <v>0</v>
      </c>
      <c r="I60" s="92">
        <f t="shared" si="9"/>
        <v>0</v>
      </c>
      <c r="J60" s="92">
        <f t="shared" si="9"/>
        <v>0</v>
      </c>
      <c r="K60" s="93">
        <f t="shared" si="10"/>
        <v>0</v>
      </c>
    </row>
    <row r="61" spans="1:11" ht="25.5" x14ac:dyDescent="0.2">
      <c r="A61" s="42" t="s">
        <v>13</v>
      </c>
      <c r="B61" s="89" t="s">
        <v>7</v>
      </c>
      <c r="C61" s="92">
        <f t="shared" si="9"/>
        <v>0</v>
      </c>
      <c r="D61" s="92">
        <f t="shared" si="9"/>
        <v>0</v>
      </c>
      <c r="E61" s="92">
        <f t="shared" si="9"/>
        <v>0</v>
      </c>
      <c r="F61" s="92">
        <f t="shared" si="9"/>
        <v>0</v>
      </c>
      <c r="G61" s="92">
        <f t="shared" si="9"/>
        <v>0</v>
      </c>
      <c r="H61" s="92">
        <f t="shared" si="9"/>
        <v>0</v>
      </c>
      <c r="I61" s="92">
        <f t="shared" si="9"/>
        <v>0</v>
      </c>
      <c r="J61" s="92">
        <f t="shared" si="9"/>
        <v>0</v>
      </c>
      <c r="K61" s="93">
        <f t="shared" si="10"/>
        <v>0</v>
      </c>
    </row>
    <row r="62" spans="1:11" ht="25.5" x14ac:dyDescent="0.2">
      <c r="A62" s="42" t="s">
        <v>14</v>
      </c>
      <c r="B62" s="89" t="s">
        <v>20</v>
      </c>
      <c r="C62" s="92">
        <f t="shared" si="9"/>
        <v>0</v>
      </c>
      <c r="D62" s="92">
        <f t="shared" si="9"/>
        <v>0</v>
      </c>
      <c r="E62" s="92">
        <f t="shared" si="9"/>
        <v>0</v>
      </c>
      <c r="F62" s="92">
        <f t="shared" si="9"/>
        <v>0</v>
      </c>
      <c r="G62" s="92">
        <f t="shared" si="9"/>
        <v>0</v>
      </c>
      <c r="H62" s="92">
        <f t="shared" si="9"/>
        <v>0</v>
      </c>
      <c r="I62" s="92">
        <f t="shared" si="9"/>
        <v>2</v>
      </c>
      <c r="J62" s="92">
        <f t="shared" si="9"/>
        <v>2</v>
      </c>
      <c r="K62" s="93">
        <f t="shared" si="10"/>
        <v>4</v>
      </c>
    </row>
    <row r="63" spans="1:11" x14ac:dyDescent="0.2">
      <c r="A63" s="42" t="s">
        <v>15</v>
      </c>
      <c r="B63" s="89">
        <v>62.65</v>
      </c>
      <c r="C63" s="92">
        <f t="shared" si="9"/>
        <v>0</v>
      </c>
      <c r="D63" s="92">
        <f t="shared" si="9"/>
        <v>0</v>
      </c>
      <c r="E63" s="92">
        <f t="shared" si="9"/>
        <v>0</v>
      </c>
      <c r="F63" s="92">
        <f t="shared" si="9"/>
        <v>0</v>
      </c>
      <c r="G63" s="92">
        <f t="shared" si="9"/>
        <v>0</v>
      </c>
      <c r="H63" s="92">
        <f t="shared" si="9"/>
        <v>0</v>
      </c>
      <c r="I63" s="92">
        <f t="shared" si="9"/>
        <v>0</v>
      </c>
      <c r="J63" s="92">
        <f t="shared" si="9"/>
        <v>0</v>
      </c>
      <c r="K63" s="93">
        <f t="shared" si="10"/>
        <v>0</v>
      </c>
    </row>
    <row r="64" spans="1:11" ht="25.5" x14ac:dyDescent="0.2">
      <c r="A64" s="42" t="s">
        <v>16</v>
      </c>
      <c r="B64" s="89">
        <v>68</v>
      </c>
      <c r="C64" s="92">
        <f t="shared" si="9"/>
        <v>0</v>
      </c>
      <c r="D64" s="92">
        <f t="shared" si="9"/>
        <v>0</v>
      </c>
      <c r="E64" s="92">
        <f t="shared" si="9"/>
        <v>0</v>
      </c>
      <c r="F64" s="92">
        <f t="shared" si="9"/>
        <v>0</v>
      </c>
      <c r="G64" s="92">
        <f t="shared" si="9"/>
        <v>0</v>
      </c>
      <c r="H64" s="92">
        <f t="shared" si="9"/>
        <v>0</v>
      </c>
      <c r="I64" s="92">
        <f t="shared" si="9"/>
        <v>0</v>
      </c>
      <c r="J64" s="92">
        <f t="shared" si="9"/>
        <v>0</v>
      </c>
      <c r="K64" s="93">
        <f t="shared" si="10"/>
        <v>0</v>
      </c>
    </row>
    <row r="65" spans="1:11" ht="25.5" x14ac:dyDescent="0.2">
      <c r="A65" s="42" t="s">
        <v>17</v>
      </c>
      <c r="B65" s="89">
        <v>74.75</v>
      </c>
      <c r="C65" s="92">
        <f t="shared" si="9"/>
        <v>2</v>
      </c>
      <c r="D65" s="92">
        <f t="shared" si="9"/>
        <v>2</v>
      </c>
      <c r="E65" s="92">
        <f t="shared" si="9"/>
        <v>0</v>
      </c>
      <c r="F65" s="92">
        <f t="shared" si="9"/>
        <v>0</v>
      </c>
      <c r="G65" s="92">
        <f t="shared" si="9"/>
        <v>4</v>
      </c>
      <c r="H65" s="92">
        <f t="shared" si="9"/>
        <v>3</v>
      </c>
      <c r="I65" s="92">
        <f t="shared" si="9"/>
        <v>1</v>
      </c>
      <c r="J65" s="92">
        <f t="shared" si="9"/>
        <v>1</v>
      </c>
      <c r="K65" s="93">
        <f t="shared" si="10"/>
        <v>13</v>
      </c>
    </row>
    <row r="66" spans="1:11" ht="25.5" x14ac:dyDescent="0.2">
      <c r="A66" s="42" t="s">
        <v>18</v>
      </c>
      <c r="B66" s="89">
        <v>77</v>
      </c>
      <c r="C66" s="92">
        <f t="shared" si="9"/>
        <v>0</v>
      </c>
      <c r="D66" s="92">
        <f t="shared" si="9"/>
        <v>0</v>
      </c>
      <c r="E66" s="92">
        <f t="shared" si="9"/>
        <v>0</v>
      </c>
      <c r="F66" s="92">
        <f t="shared" si="9"/>
        <v>0</v>
      </c>
      <c r="G66" s="92">
        <f t="shared" si="9"/>
        <v>0</v>
      </c>
      <c r="H66" s="92">
        <f t="shared" si="9"/>
        <v>0</v>
      </c>
      <c r="I66" s="92">
        <f t="shared" si="9"/>
        <v>0</v>
      </c>
      <c r="J66" s="92">
        <f t="shared" si="9"/>
        <v>0</v>
      </c>
      <c r="K66" s="93">
        <f t="shared" si="10"/>
        <v>0</v>
      </c>
    </row>
    <row r="67" spans="1:11" ht="25.5" x14ac:dyDescent="0.2">
      <c r="A67" s="42" t="s">
        <v>19</v>
      </c>
      <c r="B67" s="89">
        <v>81.819999999999993</v>
      </c>
      <c r="C67" s="92">
        <f t="shared" si="9"/>
        <v>0</v>
      </c>
      <c r="D67" s="92">
        <f t="shared" si="9"/>
        <v>0</v>
      </c>
      <c r="E67" s="92">
        <f t="shared" si="9"/>
        <v>0</v>
      </c>
      <c r="F67" s="92">
        <f t="shared" si="9"/>
        <v>0</v>
      </c>
      <c r="G67" s="92">
        <f t="shared" si="9"/>
        <v>1</v>
      </c>
      <c r="H67" s="92">
        <f t="shared" si="9"/>
        <v>0</v>
      </c>
      <c r="I67" s="92">
        <f t="shared" si="9"/>
        <v>0</v>
      </c>
      <c r="J67" s="92">
        <f t="shared" si="9"/>
        <v>0</v>
      </c>
      <c r="K67" s="93">
        <f t="shared" si="10"/>
        <v>1</v>
      </c>
    </row>
    <row r="68" spans="1:11" x14ac:dyDescent="0.2">
      <c r="A68" s="47" t="s">
        <v>390</v>
      </c>
      <c r="B68" s="94" t="s">
        <v>108</v>
      </c>
      <c r="C68" s="95">
        <f t="shared" ref="C68:J68" si="11">SUM(C16,C29)</f>
        <v>0</v>
      </c>
      <c r="D68" s="95">
        <f t="shared" si="11"/>
        <v>0</v>
      </c>
      <c r="E68" s="95">
        <f t="shared" si="11"/>
        <v>0</v>
      </c>
      <c r="F68" s="95">
        <f t="shared" si="11"/>
        <v>0</v>
      </c>
      <c r="G68" s="95">
        <f t="shared" si="11"/>
        <v>1</v>
      </c>
      <c r="H68" s="95">
        <f t="shared" si="11"/>
        <v>0</v>
      </c>
      <c r="I68" s="95">
        <f t="shared" si="11"/>
        <v>2</v>
      </c>
      <c r="J68" s="95">
        <f t="shared" si="11"/>
        <v>2</v>
      </c>
      <c r="K68" s="95">
        <f>SUM(K58:K67)</f>
        <v>26</v>
      </c>
    </row>
    <row r="70" spans="1:11" x14ac:dyDescent="0.2">
      <c r="A70" s="34"/>
    </row>
    <row r="71" spans="1:11" x14ac:dyDescent="0.2">
      <c r="A71" s="33" t="s">
        <v>21</v>
      </c>
      <c r="B71" s="98"/>
    </row>
    <row r="72" spans="1:11" ht="15" x14ac:dyDescent="0.25">
      <c r="A72" s="314" t="s">
        <v>22</v>
      </c>
      <c r="B72" s="315"/>
    </row>
  </sheetData>
  <sheetProtection password="CCE3" sheet="1" objects="1" scenarios="1"/>
  <mergeCells count="19">
    <mergeCell ref="C31:K31"/>
    <mergeCell ref="C5:K5"/>
    <mergeCell ref="C18:K18"/>
    <mergeCell ref="A30:K30"/>
    <mergeCell ref="A4:K4"/>
    <mergeCell ref="A17:K17"/>
    <mergeCell ref="A72:B72"/>
    <mergeCell ref="C44:K44"/>
    <mergeCell ref="C57:K57"/>
    <mergeCell ref="A56:K56"/>
    <mergeCell ref="A43:K43"/>
    <mergeCell ref="A1:K1"/>
    <mergeCell ref="C2:D2"/>
    <mergeCell ref="E2:F2"/>
    <mergeCell ref="G2:H2"/>
    <mergeCell ref="I2:J2"/>
    <mergeCell ref="K2:K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81" firstPageNumber="79" fitToHeight="0" orientation="portrait" useFirstPageNumber="1" r:id="rId1"/>
  <headerFooter>
    <oddFooter>&amp;C&amp;P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18"/>
  <sheetViews>
    <sheetView zoomScaleNormal="100" workbookViewId="0">
      <selection activeCell="A2" sqref="A2"/>
    </sheetView>
  </sheetViews>
  <sheetFormatPr defaultRowHeight="12.75" x14ac:dyDescent="0.2"/>
  <cols>
    <col min="1" max="1" width="51.42578125" style="33" customWidth="1"/>
    <col min="2" max="2" width="51.42578125" style="35" customWidth="1"/>
    <col min="3" max="3" width="9.140625" style="28"/>
    <col min="4" max="4" width="36.5703125" style="28" customWidth="1"/>
    <col min="5" max="5" width="11.28515625" style="28" customWidth="1"/>
    <col min="6" max="6" width="11.85546875" style="28" customWidth="1"/>
    <col min="7" max="7" width="13.5703125" style="28" customWidth="1"/>
    <col min="8" max="8" width="10.85546875" style="28" customWidth="1"/>
    <col min="9" max="9" width="9.140625" style="28"/>
    <col min="10" max="16384" width="9.140625" style="1"/>
  </cols>
  <sheetData>
    <row r="1" spans="1:9" ht="25.5" customHeight="1" x14ac:dyDescent="0.2">
      <c r="A1" s="304" t="s">
        <v>184</v>
      </c>
      <c r="B1" s="304"/>
      <c r="D1" s="303" t="s">
        <v>182</v>
      </c>
      <c r="E1" s="303"/>
      <c r="F1" s="303"/>
      <c r="G1" s="303"/>
      <c r="H1" s="303"/>
      <c r="I1" s="303"/>
    </row>
    <row r="2" spans="1:9" s="5" customFormat="1" ht="38.25" customHeight="1" x14ac:dyDescent="0.2">
      <c r="A2" s="50" t="s">
        <v>366</v>
      </c>
      <c r="B2" s="55"/>
      <c r="C2" s="28"/>
      <c r="D2" s="50" t="s">
        <v>381</v>
      </c>
      <c r="E2" s="51" t="s">
        <v>0</v>
      </c>
      <c r="F2" s="51" t="s">
        <v>2</v>
      </c>
      <c r="G2" s="51" t="s">
        <v>1</v>
      </c>
      <c r="H2" s="51" t="s">
        <v>3</v>
      </c>
      <c r="I2" s="62" t="s">
        <v>89</v>
      </c>
    </row>
    <row r="3" spans="1:9" s="5" customFormat="1" ht="27.75" customHeight="1" x14ac:dyDescent="0.2">
      <c r="A3" s="39" t="s">
        <v>29</v>
      </c>
      <c r="B3" s="56" t="s">
        <v>240</v>
      </c>
      <c r="C3" s="28"/>
      <c r="D3" s="63" t="s">
        <v>110</v>
      </c>
      <c r="E3" s="36"/>
      <c r="F3" s="36"/>
      <c r="G3" s="36">
        <v>1</v>
      </c>
      <c r="H3" s="36"/>
      <c r="I3" s="36">
        <f>SUM(E3:H3)</f>
        <v>1</v>
      </c>
    </row>
    <row r="4" spans="1:9" ht="14.45" customHeight="1" x14ac:dyDescent="0.2">
      <c r="A4" s="42" t="s">
        <v>25</v>
      </c>
      <c r="B4" s="57" t="s">
        <v>241</v>
      </c>
      <c r="D4" s="64" t="s">
        <v>199</v>
      </c>
      <c r="E4" s="64"/>
      <c r="F4" s="64"/>
      <c r="G4" s="65">
        <v>7</v>
      </c>
      <c r="H4" s="64"/>
      <c r="I4" s="36">
        <f>SUM(E4:H4)</f>
        <v>7</v>
      </c>
    </row>
    <row r="5" spans="1:9" ht="14.45" customHeight="1" x14ac:dyDescent="0.2">
      <c r="A5" s="42" t="s">
        <v>26</v>
      </c>
      <c r="B5" s="57"/>
    </row>
    <row r="6" spans="1:9" ht="14.45" customHeight="1" x14ac:dyDescent="0.2">
      <c r="A6" s="42" t="s">
        <v>27</v>
      </c>
      <c r="B6" s="57">
        <v>2013</v>
      </c>
    </row>
    <row r="7" spans="1:9" ht="14.45" customHeight="1" x14ac:dyDescent="0.2">
      <c r="A7" s="58" t="s">
        <v>30</v>
      </c>
      <c r="B7" s="57" t="s">
        <v>242</v>
      </c>
    </row>
    <row r="8" spans="1:9" ht="14.45" customHeight="1" x14ac:dyDescent="0.2">
      <c r="A8" s="42" t="s">
        <v>32</v>
      </c>
      <c r="B8" s="57" t="s">
        <v>243</v>
      </c>
    </row>
    <row r="9" spans="1:9" ht="25.5" customHeight="1" x14ac:dyDescent="0.2">
      <c r="A9" s="42" t="s">
        <v>31</v>
      </c>
      <c r="B9" s="57" t="s">
        <v>244</v>
      </c>
    </row>
    <row r="10" spans="1:9" ht="132" customHeight="1" x14ac:dyDescent="0.2">
      <c r="A10" s="42" t="s">
        <v>28</v>
      </c>
      <c r="B10" s="59" t="s">
        <v>245</v>
      </c>
    </row>
    <row r="11" spans="1:9" ht="167.25" customHeight="1" x14ac:dyDescent="0.2">
      <c r="A11" s="42" t="s">
        <v>99</v>
      </c>
      <c r="B11" s="59" t="s">
        <v>246</v>
      </c>
    </row>
    <row r="12" spans="1:9" ht="56.25" customHeight="1" x14ac:dyDescent="0.2">
      <c r="A12" s="42" t="s">
        <v>98</v>
      </c>
      <c r="B12" s="59" t="s">
        <v>247</v>
      </c>
    </row>
    <row r="13" spans="1:9" ht="14.25" x14ac:dyDescent="0.2">
      <c r="A13" s="60" t="s">
        <v>91</v>
      </c>
      <c r="B13" s="61">
        <v>7</v>
      </c>
    </row>
    <row r="15" spans="1:9" ht="14.25" x14ac:dyDescent="0.2">
      <c r="A15" s="53"/>
      <c r="B15" s="54"/>
    </row>
    <row r="16" spans="1:9" ht="14.25" x14ac:dyDescent="0.2">
      <c r="A16" s="318"/>
      <c r="B16" s="318"/>
    </row>
    <row r="17" spans="1:2" ht="14.25" x14ac:dyDescent="0.2">
      <c r="A17" s="318"/>
      <c r="B17" s="318"/>
    </row>
    <row r="18" spans="1:2" ht="14.25" x14ac:dyDescent="0.2">
      <c r="A18" s="318"/>
      <c r="B18" s="318"/>
    </row>
  </sheetData>
  <sheetProtection password="CCE3" sheet="1" objects="1" scenarios="1"/>
  <mergeCells count="5">
    <mergeCell ref="A18:B18"/>
    <mergeCell ref="A1:B1"/>
    <mergeCell ref="A16:B16"/>
    <mergeCell ref="A17:B17"/>
    <mergeCell ref="D1:I1"/>
  </mergeCells>
  <pageMargins left="0.70866141732283472" right="0.70866141732283472" top="0.74803149606299213" bottom="0.74803149606299213" header="0.31496062992125984" footer="0.31496062992125984"/>
  <pageSetup paperSize="9" scale="63" firstPageNumber="81" fitToHeight="0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I13"/>
  <sheetViews>
    <sheetView zoomScaleNormal="100" workbookViewId="0">
      <selection activeCell="D9" sqref="D9"/>
    </sheetView>
  </sheetViews>
  <sheetFormatPr defaultRowHeight="12.75" x14ac:dyDescent="0.2"/>
  <cols>
    <col min="1" max="1" width="42.42578125" style="33" customWidth="1"/>
    <col min="2" max="2" width="51.28515625" style="35" customWidth="1"/>
    <col min="3" max="3" width="9.140625" style="28"/>
    <col min="4" max="4" width="35" style="28" bestFit="1" customWidth="1"/>
    <col min="5" max="5" width="11.85546875" style="28" customWidth="1"/>
    <col min="6" max="6" width="14.28515625" style="28" customWidth="1"/>
    <col min="7" max="7" width="14.5703125" style="28" customWidth="1"/>
    <col min="8" max="8" width="11.5703125" style="28" customWidth="1"/>
    <col min="9" max="9" width="9.140625" style="28"/>
    <col min="10" max="16384" width="9.140625" style="1"/>
  </cols>
  <sheetData>
    <row r="1" spans="1:9" ht="39.75" customHeight="1" x14ac:dyDescent="0.2">
      <c r="A1" s="319" t="s">
        <v>384</v>
      </c>
      <c r="B1" s="319"/>
      <c r="D1" s="303" t="s">
        <v>181</v>
      </c>
      <c r="E1" s="303"/>
      <c r="F1" s="303"/>
      <c r="G1" s="303"/>
      <c r="H1" s="303"/>
      <c r="I1" s="303"/>
    </row>
    <row r="2" spans="1:9" s="5" customFormat="1" ht="38.25" customHeight="1" x14ac:dyDescent="0.2">
      <c r="A2" s="50" t="s">
        <v>366</v>
      </c>
      <c r="B2" s="37"/>
      <c r="C2" s="29"/>
      <c r="D2" s="50" t="s">
        <v>381</v>
      </c>
      <c r="E2" s="51" t="s">
        <v>0</v>
      </c>
      <c r="F2" s="51" t="s">
        <v>2</v>
      </c>
      <c r="G2" s="51" t="s">
        <v>1</v>
      </c>
      <c r="H2" s="51" t="s">
        <v>3</v>
      </c>
      <c r="I2" s="62" t="s">
        <v>89</v>
      </c>
    </row>
    <row r="3" spans="1:9" s="5" customFormat="1" ht="12.75" customHeight="1" x14ac:dyDescent="0.2">
      <c r="A3" s="39" t="s">
        <v>33</v>
      </c>
      <c r="B3" s="69" t="s">
        <v>248</v>
      </c>
      <c r="C3" s="29"/>
      <c r="D3" s="64" t="s">
        <v>110</v>
      </c>
      <c r="E3" s="36"/>
      <c r="F3" s="36"/>
      <c r="G3" s="36"/>
      <c r="H3" s="36"/>
      <c r="I3" s="36">
        <f>SUM(E3:H3)</f>
        <v>0</v>
      </c>
    </row>
    <row r="4" spans="1:9" s="5" customFormat="1" ht="12.75" customHeight="1" x14ac:dyDescent="0.2">
      <c r="A4" s="39" t="s">
        <v>68</v>
      </c>
      <c r="B4" s="69" t="s">
        <v>249</v>
      </c>
      <c r="C4" s="29"/>
      <c r="D4" s="64" t="s">
        <v>199</v>
      </c>
      <c r="E4" s="64"/>
      <c r="F4" s="64"/>
      <c r="G4" s="64"/>
      <c r="H4" s="64"/>
      <c r="I4" s="36">
        <f>SUM(E4:H4)</f>
        <v>0</v>
      </c>
    </row>
    <row r="5" spans="1:9" ht="12.75" customHeight="1" x14ac:dyDescent="0.2">
      <c r="A5" s="70" t="s">
        <v>382</v>
      </c>
      <c r="B5" s="71" t="s">
        <v>250</v>
      </c>
    </row>
    <row r="6" spans="1:9" ht="12.75" customHeight="1" x14ac:dyDescent="0.2">
      <c r="A6" s="70" t="s">
        <v>27</v>
      </c>
      <c r="B6" s="72">
        <v>2009</v>
      </c>
    </row>
    <row r="7" spans="1:9" ht="12.75" customHeight="1" x14ac:dyDescent="0.2">
      <c r="A7" s="70" t="s">
        <v>32</v>
      </c>
      <c r="B7" s="72" t="s">
        <v>251</v>
      </c>
    </row>
    <row r="8" spans="1:9" ht="25.5" customHeight="1" x14ac:dyDescent="0.2">
      <c r="A8" s="70" t="s">
        <v>31</v>
      </c>
      <c r="B8" s="72" t="s">
        <v>252</v>
      </c>
    </row>
    <row r="9" spans="1:9" ht="120.75" customHeight="1" x14ac:dyDescent="0.2">
      <c r="A9" s="70" t="s">
        <v>28</v>
      </c>
      <c r="B9" s="71" t="s">
        <v>253</v>
      </c>
    </row>
    <row r="10" spans="1:9" x14ac:dyDescent="0.2">
      <c r="A10" s="60" t="s">
        <v>91</v>
      </c>
      <c r="B10" s="73">
        <v>21</v>
      </c>
    </row>
    <row r="11" spans="1:9" ht="14.25" x14ac:dyDescent="0.2">
      <c r="A11" s="66"/>
      <c r="B11" s="67"/>
    </row>
    <row r="12" spans="1:9" s="7" customFormat="1" ht="15" customHeight="1" x14ac:dyDescent="0.2">
      <c r="A12" s="320"/>
      <c r="B12" s="320"/>
      <c r="C12" s="68"/>
      <c r="D12" s="68"/>
      <c r="E12" s="68"/>
      <c r="F12" s="68"/>
      <c r="G12" s="68"/>
      <c r="H12" s="68"/>
      <c r="I12" s="68"/>
    </row>
    <row r="13" spans="1:9" s="7" customFormat="1" ht="15" customHeight="1" x14ac:dyDescent="0.2">
      <c r="A13" s="320"/>
      <c r="B13" s="320"/>
      <c r="C13" s="68"/>
      <c r="D13" s="68"/>
      <c r="E13" s="68"/>
      <c r="F13" s="68"/>
      <c r="G13" s="68"/>
      <c r="H13" s="68"/>
      <c r="I13" s="68"/>
    </row>
  </sheetData>
  <sheetProtection password="CCE3" sheet="1" objects="1" scenarios="1"/>
  <mergeCells count="3">
    <mergeCell ref="A1:B1"/>
    <mergeCell ref="A12:B13"/>
    <mergeCell ref="D1:I1"/>
  </mergeCells>
  <pageMargins left="0.70866141732283472" right="0.70866141732283472" top="0.74803149606299213" bottom="0.74803149606299213" header="0.31496062992125984" footer="0.31496062992125984"/>
  <pageSetup paperSize="9" scale="65" firstPageNumber="82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26"/>
  <sheetViews>
    <sheetView zoomScaleNormal="100" workbookViewId="0">
      <selection activeCell="B9" sqref="B9"/>
    </sheetView>
  </sheetViews>
  <sheetFormatPr defaultRowHeight="12.75" x14ac:dyDescent="0.2"/>
  <cols>
    <col min="1" max="1" width="38.5703125" style="33" customWidth="1"/>
    <col min="2" max="2" width="51.28515625" style="35" customWidth="1"/>
    <col min="3" max="3" width="9.140625" style="28" customWidth="1"/>
    <col min="4" max="4" width="35" style="28" bestFit="1" customWidth="1"/>
    <col min="5" max="5" width="12" style="28" customWidth="1"/>
    <col min="6" max="6" width="12.42578125" style="28" customWidth="1"/>
    <col min="7" max="7" width="13" style="28" customWidth="1"/>
    <col min="8" max="8" width="11.85546875" style="28" customWidth="1"/>
    <col min="9" max="9" width="9.140625" style="28"/>
    <col min="10" max="16384" width="9.140625" style="1"/>
  </cols>
  <sheetData>
    <row r="1" spans="1:9" ht="34.5" customHeight="1" x14ac:dyDescent="0.2">
      <c r="A1" s="319" t="s">
        <v>383</v>
      </c>
      <c r="B1" s="319"/>
      <c r="D1" s="303" t="s">
        <v>180</v>
      </c>
      <c r="E1" s="303"/>
      <c r="F1" s="303"/>
      <c r="G1" s="303"/>
      <c r="H1" s="303"/>
      <c r="I1" s="303"/>
    </row>
    <row r="2" spans="1:9" s="5" customFormat="1" ht="38.25" customHeight="1" x14ac:dyDescent="0.2">
      <c r="A2" s="50" t="s">
        <v>366</v>
      </c>
      <c r="B2" s="62"/>
      <c r="C2" s="29"/>
      <c r="D2" s="50" t="s">
        <v>366</v>
      </c>
      <c r="E2" s="51" t="s">
        <v>0</v>
      </c>
      <c r="F2" s="51" t="s">
        <v>2</v>
      </c>
      <c r="G2" s="51" t="s">
        <v>1</v>
      </c>
      <c r="H2" s="51" t="s">
        <v>3</v>
      </c>
      <c r="I2" s="62" t="s">
        <v>89</v>
      </c>
    </row>
    <row r="3" spans="1:9" s="5" customFormat="1" x14ac:dyDescent="0.2">
      <c r="A3" s="39" t="s">
        <v>33</v>
      </c>
      <c r="B3" s="78" t="s">
        <v>385</v>
      </c>
      <c r="C3" s="29"/>
      <c r="D3" s="64" t="s">
        <v>110</v>
      </c>
      <c r="E3" s="36"/>
      <c r="F3" s="36"/>
      <c r="G3" s="36"/>
      <c r="H3" s="36"/>
      <c r="I3" s="36">
        <f>SUM(E3:H3)</f>
        <v>0</v>
      </c>
    </row>
    <row r="4" spans="1:9" s="5" customFormat="1" x14ac:dyDescent="0.2">
      <c r="A4" s="39" t="s">
        <v>68</v>
      </c>
      <c r="B4" s="78" t="s">
        <v>385</v>
      </c>
      <c r="C4" s="29"/>
      <c r="D4" s="64" t="s">
        <v>199</v>
      </c>
      <c r="E4" s="64"/>
      <c r="F4" s="64"/>
      <c r="G4" s="64"/>
      <c r="H4" s="64"/>
      <c r="I4" s="36">
        <f>SUM(E4:H4)</f>
        <v>0</v>
      </c>
    </row>
    <row r="5" spans="1:9" x14ac:dyDescent="0.2">
      <c r="A5" s="42" t="s">
        <v>34</v>
      </c>
      <c r="B5" s="76" t="s">
        <v>385</v>
      </c>
    </row>
    <row r="6" spans="1:9" x14ac:dyDescent="0.2">
      <c r="A6" s="42" t="s">
        <v>27</v>
      </c>
      <c r="B6" s="76" t="s">
        <v>385</v>
      </c>
    </row>
    <row r="7" spans="1:9" x14ac:dyDescent="0.2">
      <c r="A7" s="42" t="s">
        <v>32</v>
      </c>
      <c r="B7" s="76" t="s">
        <v>385</v>
      </c>
    </row>
    <row r="8" spans="1:9" ht="25.5" x14ac:dyDescent="0.2">
      <c r="A8" s="42" t="s">
        <v>31</v>
      </c>
      <c r="B8" s="76" t="s">
        <v>385</v>
      </c>
    </row>
    <row r="9" spans="1:9" ht="25.5" x14ac:dyDescent="0.2">
      <c r="A9" s="42" t="s">
        <v>28</v>
      </c>
      <c r="B9" s="76" t="s">
        <v>385</v>
      </c>
      <c r="D9" s="74"/>
    </row>
    <row r="10" spans="1:9" x14ac:dyDescent="0.2">
      <c r="A10" s="38" t="s">
        <v>91</v>
      </c>
      <c r="B10" s="77" t="s">
        <v>385</v>
      </c>
    </row>
    <row r="26" spans="2:2" x14ac:dyDescent="0.2">
      <c r="B26" s="75"/>
    </row>
  </sheetData>
  <sheetProtection password="CCE3" sheet="1" objects="1" scenarios="1"/>
  <mergeCells count="2">
    <mergeCell ref="A1:B1"/>
    <mergeCell ref="D1:I1"/>
  </mergeCells>
  <pageMargins left="0.70866141732283472" right="0.70866141732283472" top="0.74803149606299213" bottom="0.74803149606299213" header="0.31496062992125984" footer="0.31496062992125984"/>
  <pageSetup paperSize="9" scale="68" firstPageNumber="83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J17"/>
  <sheetViews>
    <sheetView workbookViewId="0">
      <selection activeCell="C26" sqref="C26"/>
    </sheetView>
  </sheetViews>
  <sheetFormatPr defaultRowHeight="12.75" x14ac:dyDescent="0.2"/>
  <cols>
    <col min="1" max="1" width="22.7109375" style="33" customWidth="1"/>
    <col min="2" max="2" width="10.42578125" style="35" customWidth="1"/>
    <col min="3" max="3" width="9.140625" style="28" customWidth="1"/>
    <col min="4" max="4" width="9.7109375" style="28" customWidth="1"/>
    <col min="5" max="5" width="8.85546875" style="28" customWidth="1"/>
    <col min="6" max="6" width="8.28515625" style="28" customWidth="1"/>
    <col min="7" max="7" width="8.5703125" style="28" customWidth="1"/>
    <col min="8" max="8" width="9.28515625" style="28" customWidth="1"/>
    <col min="9" max="9" width="7" style="28" customWidth="1"/>
    <col min="10" max="10" width="9.140625" style="28"/>
    <col min="11" max="16384" width="9.140625" style="1"/>
  </cols>
  <sheetData>
    <row r="1" spans="1:10" ht="25.5" customHeight="1" x14ac:dyDescent="0.2">
      <c r="A1" s="304" t="s">
        <v>386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s="5" customFormat="1" ht="38.25" customHeight="1" x14ac:dyDescent="0.2">
      <c r="A2" s="322" t="s">
        <v>366</v>
      </c>
      <c r="B2" s="324"/>
      <c r="C2" s="305" t="s">
        <v>60</v>
      </c>
      <c r="D2" s="305"/>
      <c r="E2" s="305"/>
      <c r="F2" s="305" t="s">
        <v>61</v>
      </c>
      <c r="G2" s="305"/>
      <c r="H2" s="305"/>
      <c r="I2" s="305" t="s">
        <v>62</v>
      </c>
      <c r="J2" s="321" t="s">
        <v>4</v>
      </c>
    </row>
    <row r="3" spans="1:10" s="5" customFormat="1" ht="38.25" x14ac:dyDescent="0.2">
      <c r="A3" s="323"/>
      <c r="B3" s="325"/>
      <c r="C3" s="62" t="s">
        <v>64</v>
      </c>
      <c r="D3" s="62" t="s">
        <v>127</v>
      </c>
      <c r="E3" s="62" t="s">
        <v>128</v>
      </c>
      <c r="F3" s="62" t="s">
        <v>64</v>
      </c>
      <c r="G3" s="62" t="s">
        <v>127</v>
      </c>
      <c r="H3" s="62" t="s">
        <v>128</v>
      </c>
      <c r="I3" s="305"/>
      <c r="J3" s="321"/>
    </row>
    <row r="4" spans="1:10" s="2" customFormat="1" ht="38.25" x14ac:dyDescent="0.2">
      <c r="A4" s="40" t="s">
        <v>10</v>
      </c>
      <c r="B4" s="41" t="s">
        <v>9</v>
      </c>
      <c r="C4" s="297"/>
      <c r="D4" s="297"/>
      <c r="E4" s="297"/>
      <c r="F4" s="297"/>
      <c r="G4" s="297"/>
      <c r="H4" s="297"/>
      <c r="I4" s="297"/>
      <c r="J4" s="79"/>
    </row>
    <row r="5" spans="1:10" x14ac:dyDescent="0.2">
      <c r="A5" s="42" t="s">
        <v>5</v>
      </c>
      <c r="B5" s="43" t="s">
        <v>8</v>
      </c>
      <c r="C5" s="63"/>
      <c r="D5" s="63"/>
      <c r="E5" s="63"/>
      <c r="F5" s="63"/>
      <c r="G5" s="63"/>
      <c r="H5" s="63"/>
      <c r="I5" s="63">
        <v>14</v>
      </c>
      <c r="J5" s="80">
        <f>SUM(C5:I5)</f>
        <v>14</v>
      </c>
    </row>
    <row r="6" spans="1:10" x14ac:dyDescent="0.2">
      <c r="A6" s="42" t="s">
        <v>11</v>
      </c>
      <c r="B6" s="44" t="s">
        <v>6</v>
      </c>
      <c r="C6" s="63"/>
      <c r="D6" s="63"/>
      <c r="E6" s="63"/>
      <c r="F6" s="63"/>
      <c r="G6" s="63"/>
      <c r="H6" s="63"/>
      <c r="I6" s="63">
        <v>14</v>
      </c>
      <c r="J6" s="80">
        <f t="shared" ref="J6:J14" si="0">SUM(C6:I6)</f>
        <v>14</v>
      </c>
    </row>
    <row r="7" spans="1:10" ht="25.5" x14ac:dyDescent="0.2">
      <c r="A7" s="42" t="s">
        <v>12</v>
      </c>
      <c r="B7" s="44">
        <v>41.43</v>
      </c>
      <c r="C7" s="63"/>
      <c r="D7" s="63"/>
      <c r="E7" s="63"/>
      <c r="F7" s="63"/>
      <c r="G7" s="63"/>
      <c r="H7" s="63"/>
      <c r="I7" s="63"/>
      <c r="J7" s="80">
        <f t="shared" si="0"/>
        <v>0</v>
      </c>
    </row>
    <row r="8" spans="1:10" ht="25.5" x14ac:dyDescent="0.2">
      <c r="A8" s="42" t="s">
        <v>13</v>
      </c>
      <c r="B8" s="44" t="s">
        <v>7</v>
      </c>
      <c r="C8" s="63"/>
      <c r="D8" s="63"/>
      <c r="E8" s="63">
        <v>8</v>
      </c>
      <c r="F8" s="63"/>
      <c r="G8" s="63"/>
      <c r="H8" s="63"/>
      <c r="I8" s="63">
        <v>4</v>
      </c>
      <c r="J8" s="80">
        <f t="shared" si="0"/>
        <v>12</v>
      </c>
    </row>
    <row r="9" spans="1:10" ht="25.5" x14ac:dyDescent="0.2">
      <c r="A9" s="42" t="s">
        <v>14</v>
      </c>
      <c r="B9" s="44" t="s">
        <v>20</v>
      </c>
      <c r="C9" s="63"/>
      <c r="D9" s="63">
        <v>3</v>
      </c>
      <c r="E9" s="63">
        <v>2</v>
      </c>
      <c r="F9" s="63"/>
      <c r="G9" s="63"/>
      <c r="H9" s="63"/>
      <c r="I9" s="63">
        <v>44</v>
      </c>
      <c r="J9" s="80">
        <f t="shared" si="0"/>
        <v>49</v>
      </c>
    </row>
    <row r="10" spans="1:10" x14ac:dyDescent="0.2">
      <c r="A10" s="42" t="s">
        <v>15</v>
      </c>
      <c r="B10" s="44">
        <v>62.65</v>
      </c>
      <c r="C10" s="63"/>
      <c r="D10" s="63">
        <v>0</v>
      </c>
      <c r="E10" s="63">
        <v>3</v>
      </c>
      <c r="F10" s="63"/>
      <c r="G10" s="63"/>
      <c r="H10" s="63"/>
      <c r="I10" s="63">
        <v>2</v>
      </c>
      <c r="J10" s="80">
        <f t="shared" si="0"/>
        <v>5</v>
      </c>
    </row>
    <row r="11" spans="1:10" ht="25.5" x14ac:dyDescent="0.2">
      <c r="A11" s="42" t="s">
        <v>16</v>
      </c>
      <c r="B11" s="44">
        <v>68</v>
      </c>
      <c r="C11" s="63"/>
      <c r="D11" s="63"/>
      <c r="E11" s="63"/>
      <c r="F11" s="63"/>
      <c r="G11" s="63"/>
      <c r="H11" s="63"/>
      <c r="I11" s="63"/>
      <c r="J11" s="80">
        <f t="shared" si="0"/>
        <v>0</v>
      </c>
    </row>
    <row r="12" spans="1:10" ht="25.5" x14ac:dyDescent="0.2">
      <c r="A12" s="42" t="s">
        <v>17</v>
      </c>
      <c r="B12" s="44">
        <v>74.75</v>
      </c>
      <c r="C12" s="63"/>
      <c r="D12" s="63">
        <v>9</v>
      </c>
      <c r="E12" s="63">
        <v>22</v>
      </c>
      <c r="F12" s="63">
        <v>6</v>
      </c>
      <c r="G12" s="63">
        <v>58</v>
      </c>
      <c r="H12" s="63">
        <v>2</v>
      </c>
      <c r="I12" s="63"/>
      <c r="J12" s="80">
        <f t="shared" si="0"/>
        <v>97</v>
      </c>
    </row>
    <row r="13" spans="1:10" ht="15" customHeight="1" x14ac:dyDescent="0.2">
      <c r="A13" s="42" t="s">
        <v>18</v>
      </c>
      <c r="B13" s="44">
        <v>77</v>
      </c>
      <c r="C13" s="63"/>
      <c r="D13" s="63"/>
      <c r="E13" s="63"/>
      <c r="F13" s="63"/>
      <c r="G13" s="63"/>
      <c r="H13" s="63"/>
      <c r="I13" s="63">
        <v>4</v>
      </c>
      <c r="J13" s="80">
        <f t="shared" si="0"/>
        <v>4</v>
      </c>
    </row>
    <row r="14" spans="1:10" ht="25.5" x14ac:dyDescent="0.2">
      <c r="A14" s="42" t="s">
        <v>19</v>
      </c>
      <c r="B14" s="44">
        <v>81.819999999999993</v>
      </c>
      <c r="C14" s="63"/>
      <c r="D14" s="63"/>
      <c r="E14" s="63">
        <v>1</v>
      </c>
      <c r="F14" s="63"/>
      <c r="G14" s="63"/>
      <c r="H14" s="63"/>
      <c r="I14" s="63">
        <v>20</v>
      </c>
      <c r="J14" s="80">
        <f t="shared" si="0"/>
        <v>21</v>
      </c>
    </row>
    <row r="15" spans="1:10" x14ac:dyDescent="0.2">
      <c r="A15" s="47" t="s">
        <v>4</v>
      </c>
      <c r="B15" s="83"/>
      <c r="C15" s="95">
        <f>SUM(C5:C14)</f>
        <v>0</v>
      </c>
      <c r="D15" s="95">
        <f t="shared" ref="D15:J15" si="1">SUM(D5:D14)</f>
        <v>12</v>
      </c>
      <c r="E15" s="95">
        <f t="shared" si="1"/>
        <v>36</v>
      </c>
      <c r="F15" s="95">
        <f t="shared" si="1"/>
        <v>6</v>
      </c>
      <c r="G15" s="95">
        <f t="shared" si="1"/>
        <v>58</v>
      </c>
      <c r="H15" s="95">
        <f t="shared" si="1"/>
        <v>2</v>
      </c>
      <c r="I15" s="95">
        <f t="shared" si="1"/>
        <v>102</v>
      </c>
      <c r="J15" s="95">
        <f t="shared" si="1"/>
        <v>216</v>
      </c>
    </row>
    <row r="17" spans="2:2" x14ac:dyDescent="0.2">
      <c r="B17" s="34"/>
    </row>
  </sheetData>
  <sheetProtection password="CCE3" sheet="1" objects="1" scenarios="1"/>
  <mergeCells count="8">
    <mergeCell ref="A1:J1"/>
    <mergeCell ref="C2:E2"/>
    <mergeCell ref="F2:H2"/>
    <mergeCell ref="C4:I4"/>
    <mergeCell ref="I2:I3"/>
    <mergeCell ref="J2:J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84" firstPageNumber="84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K17"/>
  <sheetViews>
    <sheetView workbookViewId="0">
      <selection activeCell="N11" sqref="N11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6.7109375" style="1" customWidth="1"/>
    <col min="4" max="4" width="9.42578125" style="1" customWidth="1"/>
    <col min="5" max="5" width="9" style="1" customWidth="1"/>
    <col min="6" max="6" width="6.42578125" style="1" customWidth="1"/>
    <col min="7" max="7" width="8.5703125" style="1" customWidth="1"/>
    <col min="8" max="8" width="9.28515625" style="1" customWidth="1"/>
    <col min="9" max="9" width="8" style="1" customWidth="1"/>
    <col min="10" max="10" width="9.85546875" style="1" customWidth="1"/>
    <col min="11" max="11" width="22.85546875" style="1" customWidth="1"/>
    <col min="12" max="16384" width="9.140625" style="1"/>
  </cols>
  <sheetData>
    <row r="1" spans="1:11" ht="25.5" customHeight="1" x14ac:dyDescent="0.2">
      <c r="A1" s="304" t="s">
        <v>387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s="5" customFormat="1" ht="38.25" customHeight="1" x14ac:dyDescent="0.2">
      <c r="A2" s="322" t="s">
        <v>388</v>
      </c>
      <c r="B2" s="329"/>
      <c r="C2" s="305" t="s">
        <v>60</v>
      </c>
      <c r="D2" s="305"/>
      <c r="E2" s="305"/>
      <c r="F2" s="305" t="s">
        <v>61</v>
      </c>
      <c r="G2" s="305"/>
      <c r="H2" s="305"/>
      <c r="I2" s="305" t="s">
        <v>62</v>
      </c>
      <c r="J2" s="321" t="s">
        <v>4</v>
      </c>
      <c r="K2" s="328" t="s">
        <v>63</v>
      </c>
    </row>
    <row r="3" spans="1:11" s="5" customFormat="1" ht="45.75" customHeight="1" x14ac:dyDescent="0.2">
      <c r="A3" s="323"/>
      <c r="B3" s="330"/>
      <c r="C3" s="62" t="s">
        <v>64</v>
      </c>
      <c r="D3" s="62" t="s">
        <v>127</v>
      </c>
      <c r="E3" s="62" t="s">
        <v>128</v>
      </c>
      <c r="F3" s="62" t="s">
        <v>64</v>
      </c>
      <c r="G3" s="62" t="s">
        <v>127</v>
      </c>
      <c r="H3" s="62" t="s">
        <v>128</v>
      </c>
      <c r="I3" s="305"/>
      <c r="J3" s="321"/>
      <c r="K3" s="328"/>
    </row>
    <row r="4" spans="1:11" s="2" customFormat="1" ht="30" customHeight="1" x14ac:dyDescent="0.2">
      <c r="A4" s="40" t="s">
        <v>10</v>
      </c>
      <c r="B4" s="41" t="s">
        <v>9</v>
      </c>
      <c r="C4" s="327"/>
      <c r="D4" s="327"/>
      <c r="E4" s="327"/>
      <c r="F4" s="327"/>
      <c r="G4" s="327"/>
      <c r="H4" s="327"/>
      <c r="I4" s="327"/>
      <c r="J4" s="45"/>
      <c r="K4" s="81"/>
    </row>
    <row r="5" spans="1:11" x14ac:dyDescent="0.2">
      <c r="A5" s="42" t="s">
        <v>5</v>
      </c>
      <c r="B5" s="43" t="s">
        <v>8</v>
      </c>
      <c r="C5" s="64"/>
      <c r="D5" s="64"/>
      <c r="E5" s="64"/>
      <c r="F5" s="64"/>
      <c r="G5" s="64"/>
      <c r="H5" s="64"/>
      <c r="I5" s="64">
        <v>766</v>
      </c>
      <c r="J5" s="49">
        <v>411</v>
      </c>
      <c r="K5" s="82"/>
    </row>
    <row r="6" spans="1:11" x14ac:dyDescent="0.2">
      <c r="A6" s="42" t="s">
        <v>11</v>
      </c>
      <c r="B6" s="44" t="s">
        <v>6</v>
      </c>
      <c r="C6" s="64"/>
      <c r="D6" s="64"/>
      <c r="E6" s="64"/>
      <c r="F6" s="64"/>
      <c r="G6" s="64"/>
      <c r="H6" s="64"/>
      <c r="I6" s="64">
        <v>166</v>
      </c>
      <c r="J6" s="49">
        <v>75</v>
      </c>
      <c r="K6" s="82"/>
    </row>
    <row r="7" spans="1:11" ht="26.25" customHeight="1" x14ac:dyDescent="0.2">
      <c r="A7" s="42" t="s">
        <v>12</v>
      </c>
      <c r="B7" s="44">
        <v>41.43</v>
      </c>
      <c r="C7" s="64"/>
      <c r="D7" s="64"/>
      <c r="E7" s="64"/>
      <c r="F7" s="64"/>
      <c r="G7" s="64"/>
      <c r="H7" s="64"/>
      <c r="I7" s="64"/>
      <c r="J7" s="49"/>
      <c r="K7" s="82"/>
    </row>
    <row r="8" spans="1:11" ht="25.5" x14ac:dyDescent="0.2">
      <c r="A8" s="42" t="s">
        <v>13</v>
      </c>
      <c r="B8" s="44" t="s">
        <v>7</v>
      </c>
      <c r="C8" s="64"/>
      <c r="D8" s="64"/>
      <c r="E8" s="64">
        <v>0</v>
      </c>
      <c r="F8" s="64"/>
      <c r="G8" s="64"/>
      <c r="H8" s="64"/>
      <c r="I8" s="64">
        <v>58</v>
      </c>
      <c r="J8" s="49">
        <v>33</v>
      </c>
      <c r="K8" s="82">
        <v>0</v>
      </c>
    </row>
    <row r="9" spans="1:11" ht="25.5" x14ac:dyDescent="0.2">
      <c r="A9" s="42" t="s">
        <v>14</v>
      </c>
      <c r="B9" s="44" t="s">
        <v>20</v>
      </c>
      <c r="C9" s="64"/>
      <c r="D9" s="64">
        <v>79</v>
      </c>
      <c r="E9" s="64">
        <v>7</v>
      </c>
      <c r="F9" s="64"/>
      <c r="G9" s="64"/>
      <c r="H9" s="64"/>
      <c r="I9" s="64">
        <v>997</v>
      </c>
      <c r="J9" s="49">
        <v>605</v>
      </c>
      <c r="K9" s="82">
        <v>7</v>
      </c>
    </row>
    <row r="10" spans="1:11" x14ac:dyDescent="0.2">
      <c r="A10" s="42" t="s">
        <v>15</v>
      </c>
      <c r="B10" s="44">
        <v>62.65</v>
      </c>
      <c r="C10" s="64"/>
      <c r="D10" s="64">
        <v>0</v>
      </c>
      <c r="E10" s="64">
        <v>29</v>
      </c>
      <c r="F10" s="64"/>
      <c r="G10" s="64"/>
      <c r="H10" s="64"/>
      <c r="I10" s="64">
        <v>27</v>
      </c>
      <c r="J10" s="49">
        <v>43</v>
      </c>
      <c r="K10" s="82">
        <v>1</v>
      </c>
    </row>
    <row r="11" spans="1:11" ht="25.5" x14ac:dyDescent="0.2">
      <c r="A11" s="42" t="s">
        <v>16</v>
      </c>
      <c r="B11" s="44">
        <v>68</v>
      </c>
      <c r="C11" s="64"/>
      <c r="D11" s="64"/>
      <c r="E11" s="64"/>
      <c r="F11" s="64"/>
      <c r="G11" s="64"/>
      <c r="H11" s="64"/>
      <c r="I11" s="64"/>
      <c r="J11" s="49"/>
      <c r="K11" s="82"/>
    </row>
    <row r="12" spans="1:11" ht="25.5" x14ac:dyDescent="0.2">
      <c r="A12" s="42" t="s">
        <v>17</v>
      </c>
      <c r="B12" s="44">
        <v>74.75</v>
      </c>
      <c r="C12" s="64"/>
      <c r="D12" s="64">
        <v>102</v>
      </c>
      <c r="E12" s="64">
        <v>723</v>
      </c>
      <c r="F12" s="64">
        <v>10</v>
      </c>
      <c r="G12" s="64">
        <v>59</v>
      </c>
      <c r="H12" s="64">
        <v>30</v>
      </c>
      <c r="I12" s="64"/>
      <c r="J12" s="49">
        <v>924</v>
      </c>
      <c r="K12" s="82">
        <v>231</v>
      </c>
    </row>
    <row r="13" spans="1:11" ht="24.75" customHeight="1" x14ac:dyDescent="0.2">
      <c r="A13" s="42" t="s">
        <v>18</v>
      </c>
      <c r="B13" s="44">
        <v>77</v>
      </c>
      <c r="C13" s="64"/>
      <c r="D13" s="64"/>
      <c r="E13" s="64"/>
      <c r="F13" s="64"/>
      <c r="G13" s="64"/>
      <c r="H13" s="64"/>
      <c r="I13" s="64">
        <v>190</v>
      </c>
      <c r="J13" s="49">
        <v>106</v>
      </c>
      <c r="K13" s="82"/>
    </row>
    <row r="14" spans="1:11" ht="25.5" x14ac:dyDescent="0.2">
      <c r="A14" s="42" t="s">
        <v>19</v>
      </c>
      <c r="B14" s="44">
        <v>81.819999999999993</v>
      </c>
      <c r="C14" s="64"/>
      <c r="D14" s="64"/>
      <c r="E14" s="64">
        <v>0</v>
      </c>
      <c r="F14" s="64"/>
      <c r="G14" s="64"/>
      <c r="H14" s="64"/>
      <c r="I14" s="64">
        <v>637</v>
      </c>
      <c r="J14" s="49">
        <v>329</v>
      </c>
      <c r="K14" s="82"/>
    </row>
    <row r="15" spans="1:11" x14ac:dyDescent="0.2">
      <c r="A15" s="47" t="s">
        <v>4</v>
      </c>
      <c r="B15" s="83"/>
      <c r="C15" s="48"/>
      <c r="D15" s="48">
        <v>181</v>
      </c>
      <c r="E15" s="48">
        <v>759</v>
      </c>
      <c r="F15" s="48">
        <v>10</v>
      </c>
      <c r="G15" s="48">
        <v>59</v>
      </c>
      <c r="H15" s="48">
        <v>30</v>
      </c>
      <c r="I15" s="48">
        <v>992</v>
      </c>
      <c r="J15" s="48">
        <v>2031</v>
      </c>
      <c r="K15" s="48">
        <v>239</v>
      </c>
    </row>
    <row r="17" spans="1:11" ht="30" customHeight="1" x14ac:dyDescent="0.2">
      <c r="A17" s="326"/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</sheetData>
  <sheetProtection password="CCE3" sheet="1" objects="1" scenarios="1"/>
  <mergeCells count="10">
    <mergeCell ref="A17:K17"/>
    <mergeCell ref="C4:I4"/>
    <mergeCell ref="A1:K1"/>
    <mergeCell ref="C2:E2"/>
    <mergeCell ref="F2:H2"/>
    <mergeCell ref="I2:I3"/>
    <mergeCell ref="J2:J3"/>
    <mergeCell ref="K2:K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firstPageNumber="85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zoomScaleNormal="100" workbookViewId="0">
      <selection sqref="A1:K1"/>
    </sheetView>
  </sheetViews>
  <sheetFormatPr defaultRowHeight="12.75" x14ac:dyDescent="0.2"/>
  <cols>
    <col min="1" max="1" width="27.42578125" style="33" customWidth="1"/>
    <col min="2" max="2" width="10.42578125" style="97" customWidth="1"/>
    <col min="3" max="3" width="8.28515625" style="98" customWidth="1"/>
    <col min="4" max="4" width="6.85546875" style="98" customWidth="1"/>
    <col min="5" max="5" width="8.5703125" style="98" customWidth="1"/>
    <col min="6" max="6" width="7.42578125" style="98" customWidth="1"/>
    <col min="7" max="7" width="8.7109375" style="98" customWidth="1"/>
    <col min="8" max="8" width="7" style="98" customWidth="1"/>
    <col min="9" max="11" width="9.140625" style="98"/>
    <col min="12" max="16384" width="9.140625" style="1"/>
  </cols>
  <sheetData>
    <row r="1" spans="1:11" ht="33.75" customHeight="1" x14ac:dyDescent="0.2">
      <c r="A1" s="319" t="s">
        <v>389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s="5" customFormat="1" ht="38.25" customHeight="1" x14ac:dyDescent="0.2">
      <c r="A2" s="331" t="s">
        <v>381</v>
      </c>
      <c r="B2" s="305"/>
      <c r="C2" s="305" t="s">
        <v>0</v>
      </c>
      <c r="D2" s="305"/>
      <c r="E2" s="305" t="s">
        <v>2</v>
      </c>
      <c r="F2" s="305"/>
      <c r="G2" s="305" t="s">
        <v>1</v>
      </c>
      <c r="H2" s="305"/>
      <c r="I2" s="307" t="s">
        <v>3</v>
      </c>
      <c r="J2" s="307"/>
      <c r="K2" s="321" t="s">
        <v>4</v>
      </c>
    </row>
    <row r="3" spans="1:11" s="5" customFormat="1" ht="13.5" customHeight="1" x14ac:dyDescent="0.2">
      <c r="A3" s="332"/>
      <c r="B3" s="333"/>
      <c r="C3" s="62" t="s">
        <v>23</v>
      </c>
      <c r="D3" s="62" t="s">
        <v>24</v>
      </c>
      <c r="E3" s="62" t="s">
        <v>23</v>
      </c>
      <c r="F3" s="62" t="s">
        <v>24</v>
      </c>
      <c r="G3" s="62" t="s">
        <v>23</v>
      </c>
      <c r="H3" s="62" t="s">
        <v>24</v>
      </c>
      <c r="I3" s="84" t="s">
        <v>23</v>
      </c>
      <c r="J3" s="84" t="s">
        <v>24</v>
      </c>
      <c r="K3" s="333"/>
    </row>
    <row r="4" spans="1:11" s="6" customFormat="1" ht="14.25" x14ac:dyDescent="0.2">
      <c r="A4" s="316" t="s">
        <v>232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</row>
    <row r="5" spans="1:11" ht="30" customHeight="1" x14ac:dyDescent="0.2">
      <c r="A5" s="40" t="s">
        <v>10</v>
      </c>
      <c r="B5" s="86" t="s">
        <v>9</v>
      </c>
      <c r="C5" s="297"/>
      <c r="D5" s="297"/>
      <c r="E5" s="297"/>
      <c r="F5" s="297"/>
      <c r="G5" s="297"/>
      <c r="H5" s="297"/>
      <c r="I5" s="297"/>
      <c r="J5" s="297"/>
      <c r="K5" s="297"/>
    </row>
    <row r="6" spans="1:11" ht="12.75" customHeight="1" x14ac:dyDescent="0.2">
      <c r="A6" s="42" t="s">
        <v>5</v>
      </c>
      <c r="B6" s="87" t="s">
        <v>8</v>
      </c>
      <c r="C6" s="63"/>
      <c r="D6" s="63"/>
      <c r="E6" s="63"/>
      <c r="F6" s="63"/>
      <c r="G6" s="63"/>
      <c r="H6" s="63"/>
      <c r="I6" s="88"/>
      <c r="J6" s="88"/>
      <c r="K6" s="80">
        <f>SUM(C6:J6)</f>
        <v>0</v>
      </c>
    </row>
    <row r="7" spans="1:11" ht="12.75" customHeight="1" x14ac:dyDescent="0.2">
      <c r="A7" s="42" t="s">
        <v>11</v>
      </c>
      <c r="B7" s="89" t="s">
        <v>6</v>
      </c>
      <c r="C7" s="63"/>
      <c r="D7" s="63"/>
      <c r="E7" s="63"/>
      <c r="F7" s="63"/>
      <c r="G7" s="63"/>
      <c r="H7" s="63"/>
      <c r="I7" s="88"/>
      <c r="J7" s="88"/>
      <c r="K7" s="80">
        <f t="shared" ref="K7:K18" si="0">SUM(C7:J7)</f>
        <v>0</v>
      </c>
    </row>
    <row r="8" spans="1:11" ht="25.5" customHeight="1" x14ac:dyDescent="0.2">
      <c r="A8" s="42" t="s">
        <v>12</v>
      </c>
      <c r="B8" s="89">
        <v>41.43</v>
      </c>
      <c r="C8" s="63"/>
      <c r="D8" s="63"/>
      <c r="E8" s="63"/>
      <c r="F8" s="63"/>
      <c r="G8" s="63"/>
      <c r="H8" s="63"/>
      <c r="I8" s="88"/>
      <c r="J8" s="88"/>
      <c r="K8" s="80">
        <f t="shared" si="0"/>
        <v>0</v>
      </c>
    </row>
    <row r="9" spans="1:11" ht="25.5" x14ac:dyDescent="0.2">
      <c r="A9" s="42" t="s">
        <v>13</v>
      </c>
      <c r="B9" s="89" t="s">
        <v>7</v>
      </c>
      <c r="C9" s="63"/>
      <c r="D9" s="63"/>
      <c r="E9" s="63"/>
      <c r="F9" s="63"/>
      <c r="G9" s="63"/>
      <c r="H9" s="63"/>
      <c r="I9" s="88"/>
      <c r="J9" s="88"/>
      <c r="K9" s="80">
        <f t="shared" si="0"/>
        <v>0</v>
      </c>
    </row>
    <row r="10" spans="1:11" ht="25.5" x14ac:dyDescent="0.2">
      <c r="A10" s="42" t="s">
        <v>14</v>
      </c>
      <c r="B10" s="89" t="s">
        <v>20</v>
      </c>
      <c r="C10" s="63">
        <v>147</v>
      </c>
      <c r="D10" s="63">
        <v>227</v>
      </c>
      <c r="E10" s="63"/>
      <c r="F10" s="63"/>
      <c r="G10" s="63">
        <v>57</v>
      </c>
      <c r="H10" s="63"/>
      <c r="I10" s="88"/>
      <c r="J10" s="88"/>
      <c r="K10" s="80">
        <f t="shared" si="0"/>
        <v>431</v>
      </c>
    </row>
    <row r="11" spans="1:11" ht="12.75" customHeight="1" x14ac:dyDescent="0.2">
      <c r="A11" s="42" t="s">
        <v>15</v>
      </c>
      <c r="B11" s="89">
        <v>62.65</v>
      </c>
      <c r="C11" s="63">
        <v>395</v>
      </c>
      <c r="D11" s="63">
        <v>237</v>
      </c>
      <c r="E11" s="63"/>
      <c r="F11" s="63"/>
      <c r="G11" s="63">
        <v>200</v>
      </c>
      <c r="H11" s="63"/>
      <c r="I11" s="88">
        <v>23</v>
      </c>
      <c r="J11" s="88">
        <v>4</v>
      </c>
      <c r="K11" s="80">
        <f t="shared" si="0"/>
        <v>859</v>
      </c>
    </row>
    <row r="12" spans="1:11" ht="25.5" x14ac:dyDescent="0.2">
      <c r="A12" s="42" t="s">
        <v>16</v>
      </c>
      <c r="B12" s="89">
        <v>68</v>
      </c>
      <c r="C12" s="63"/>
      <c r="D12" s="63"/>
      <c r="E12" s="63"/>
      <c r="F12" s="63"/>
      <c r="G12" s="63"/>
      <c r="H12" s="63"/>
      <c r="I12" s="88"/>
      <c r="J12" s="88"/>
      <c r="K12" s="80">
        <f t="shared" si="0"/>
        <v>0</v>
      </c>
    </row>
    <row r="13" spans="1:11" ht="25.5" x14ac:dyDescent="0.2">
      <c r="A13" s="42" t="s">
        <v>17</v>
      </c>
      <c r="B13" s="89">
        <v>74.75</v>
      </c>
      <c r="C13" s="63"/>
      <c r="D13" s="63"/>
      <c r="E13" s="63"/>
      <c r="F13" s="63"/>
      <c r="G13" s="63"/>
      <c r="H13" s="63"/>
      <c r="I13" s="88"/>
      <c r="J13" s="88"/>
      <c r="K13" s="80">
        <f t="shared" si="0"/>
        <v>0</v>
      </c>
    </row>
    <row r="14" spans="1:11" x14ac:dyDescent="0.2">
      <c r="A14" s="42" t="s">
        <v>18</v>
      </c>
      <c r="B14" s="89">
        <v>77</v>
      </c>
      <c r="C14" s="63"/>
      <c r="D14" s="63"/>
      <c r="E14" s="63"/>
      <c r="F14" s="63"/>
      <c r="G14" s="63"/>
      <c r="H14" s="63"/>
      <c r="I14" s="88"/>
      <c r="J14" s="88"/>
      <c r="K14" s="80">
        <f t="shared" si="0"/>
        <v>0</v>
      </c>
    </row>
    <row r="15" spans="1:11" s="6" customFormat="1" x14ac:dyDescent="0.2">
      <c r="A15" s="42" t="s">
        <v>19</v>
      </c>
      <c r="B15" s="89">
        <v>81.819999999999993</v>
      </c>
      <c r="C15" s="63"/>
      <c r="D15" s="63"/>
      <c r="E15" s="63"/>
      <c r="F15" s="63"/>
      <c r="G15" s="63"/>
      <c r="H15" s="63"/>
      <c r="I15" s="88"/>
      <c r="J15" s="88"/>
      <c r="K15" s="80">
        <f t="shared" si="0"/>
        <v>0</v>
      </c>
    </row>
    <row r="16" spans="1:11" s="6" customFormat="1" x14ac:dyDescent="0.2">
      <c r="A16" s="45" t="s">
        <v>107</v>
      </c>
      <c r="B16" s="90" t="s">
        <v>108</v>
      </c>
      <c r="C16" s="80">
        <f>SUM(C6:C15)</f>
        <v>542</v>
      </c>
      <c r="D16" s="80">
        <f t="shared" ref="D16:J16" si="1">SUM(D6:D15)</f>
        <v>464</v>
      </c>
      <c r="E16" s="80">
        <f t="shared" si="1"/>
        <v>0</v>
      </c>
      <c r="F16" s="80">
        <f t="shared" si="1"/>
        <v>0</v>
      </c>
      <c r="G16" s="80">
        <f t="shared" si="1"/>
        <v>257</v>
      </c>
      <c r="H16" s="80">
        <f t="shared" si="1"/>
        <v>0</v>
      </c>
      <c r="I16" s="80">
        <f t="shared" si="1"/>
        <v>23</v>
      </c>
      <c r="J16" s="80">
        <f t="shared" si="1"/>
        <v>4</v>
      </c>
      <c r="K16" s="80">
        <f>SUM(K6:K15)</f>
        <v>1290</v>
      </c>
    </row>
    <row r="17" spans="1:11" s="6" customFormat="1" x14ac:dyDescent="0.2">
      <c r="A17" s="85" t="s">
        <v>254</v>
      </c>
      <c r="B17" s="91" t="s">
        <v>108</v>
      </c>
      <c r="C17" s="88">
        <v>384</v>
      </c>
      <c r="D17" s="88">
        <v>374</v>
      </c>
      <c r="E17" s="88"/>
      <c r="F17" s="88"/>
      <c r="G17" s="88">
        <v>181</v>
      </c>
      <c r="H17" s="88"/>
      <c r="I17" s="88">
        <v>7</v>
      </c>
      <c r="J17" s="88">
        <v>2</v>
      </c>
      <c r="K17" s="79">
        <f t="shared" si="0"/>
        <v>948</v>
      </c>
    </row>
    <row r="18" spans="1:11" s="6" customFormat="1" x14ac:dyDescent="0.2">
      <c r="A18" s="85" t="s">
        <v>255</v>
      </c>
      <c r="B18" s="91" t="s">
        <v>108</v>
      </c>
      <c r="C18" s="88">
        <v>7</v>
      </c>
      <c r="D18" s="88">
        <v>2</v>
      </c>
      <c r="E18" s="88"/>
      <c r="F18" s="88"/>
      <c r="G18" s="88">
        <v>3</v>
      </c>
      <c r="H18" s="88"/>
      <c r="I18" s="88">
        <v>1</v>
      </c>
      <c r="J18" s="88"/>
      <c r="K18" s="79">
        <f t="shared" si="0"/>
        <v>13</v>
      </c>
    </row>
    <row r="19" spans="1:11" s="2" customFormat="1" ht="14.25" x14ac:dyDescent="0.2">
      <c r="A19" s="316" t="s">
        <v>256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</row>
    <row r="20" spans="1:11" ht="27.75" customHeight="1" x14ac:dyDescent="0.2">
      <c r="A20" s="40" t="s">
        <v>10</v>
      </c>
      <c r="B20" s="86" t="s">
        <v>9</v>
      </c>
      <c r="C20" s="297"/>
      <c r="D20" s="297"/>
      <c r="E20" s="297"/>
      <c r="F20" s="297"/>
      <c r="G20" s="297"/>
      <c r="H20" s="297"/>
      <c r="I20" s="297"/>
      <c r="J20" s="297"/>
      <c r="K20" s="297"/>
    </row>
    <row r="21" spans="1:11" x14ac:dyDescent="0.2">
      <c r="A21" s="42" t="s">
        <v>5</v>
      </c>
      <c r="B21" s="87" t="s">
        <v>8</v>
      </c>
      <c r="C21" s="63"/>
      <c r="D21" s="63"/>
      <c r="E21" s="63"/>
      <c r="F21" s="63"/>
      <c r="G21" s="63"/>
      <c r="H21" s="63"/>
      <c r="I21" s="88"/>
      <c r="J21" s="88"/>
      <c r="K21" s="80">
        <f>SUM(C21:J21)</f>
        <v>0</v>
      </c>
    </row>
    <row r="22" spans="1:11" x14ac:dyDescent="0.2">
      <c r="A22" s="42" t="s">
        <v>11</v>
      </c>
      <c r="B22" s="89" t="s">
        <v>6</v>
      </c>
      <c r="C22" s="63">
        <v>196</v>
      </c>
      <c r="D22" s="63">
        <v>169</v>
      </c>
      <c r="E22" s="63"/>
      <c r="F22" s="63"/>
      <c r="G22" s="63">
        <v>15</v>
      </c>
      <c r="H22" s="63">
        <v>61</v>
      </c>
      <c r="I22" s="88">
        <v>15</v>
      </c>
      <c r="J22" s="88">
        <v>23</v>
      </c>
      <c r="K22" s="80">
        <f t="shared" ref="K22:K138" si="2">SUM(C22:J22)</f>
        <v>479</v>
      </c>
    </row>
    <row r="23" spans="1:11" ht="25.5" x14ac:dyDescent="0.2">
      <c r="A23" s="42" t="s">
        <v>12</v>
      </c>
      <c r="B23" s="89">
        <v>41.43</v>
      </c>
      <c r="C23" s="63"/>
      <c r="D23" s="63"/>
      <c r="E23" s="63"/>
      <c r="F23" s="63"/>
      <c r="G23" s="63"/>
      <c r="H23" s="63"/>
      <c r="I23" s="88"/>
      <c r="J23" s="88"/>
      <c r="K23" s="80">
        <f t="shared" si="2"/>
        <v>0</v>
      </c>
    </row>
    <row r="24" spans="1:11" ht="25.5" x14ac:dyDescent="0.2">
      <c r="A24" s="42" t="s">
        <v>13</v>
      </c>
      <c r="B24" s="89" t="s">
        <v>7</v>
      </c>
      <c r="C24" s="63"/>
      <c r="D24" s="63"/>
      <c r="E24" s="63"/>
      <c r="F24" s="63"/>
      <c r="G24" s="63"/>
      <c r="H24" s="63"/>
      <c r="I24" s="88"/>
      <c r="J24" s="88"/>
      <c r="K24" s="80">
        <f t="shared" si="2"/>
        <v>0</v>
      </c>
    </row>
    <row r="25" spans="1:11" ht="25.5" x14ac:dyDescent="0.2">
      <c r="A25" s="42" t="s">
        <v>14</v>
      </c>
      <c r="B25" s="89" t="s">
        <v>20</v>
      </c>
      <c r="C25" s="63"/>
      <c r="D25" s="63"/>
      <c r="E25" s="63"/>
      <c r="F25" s="63"/>
      <c r="G25" s="63"/>
      <c r="H25" s="63"/>
      <c r="I25" s="88"/>
      <c r="J25" s="88"/>
      <c r="K25" s="80">
        <f t="shared" si="2"/>
        <v>0</v>
      </c>
    </row>
    <row r="26" spans="1:11" x14ac:dyDescent="0.2">
      <c r="A26" s="42" t="s">
        <v>15</v>
      </c>
      <c r="B26" s="89">
        <v>62.65</v>
      </c>
      <c r="C26" s="63"/>
      <c r="D26" s="63"/>
      <c r="E26" s="63"/>
      <c r="F26" s="63"/>
      <c r="G26" s="63"/>
      <c r="H26" s="63"/>
      <c r="I26" s="88"/>
      <c r="J26" s="88"/>
      <c r="K26" s="80">
        <f t="shared" si="2"/>
        <v>0</v>
      </c>
    </row>
    <row r="27" spans="1:11" ht="25.5" x14ac:dyDescent="0.2">
      <c r="A27" s="42" t="s">
        <v>16</v>
      </c>
      <c r="B27" s="89">
        <v>68</v>
      </c>
      <c r="C27" s="63"/>
      <c r="D27" s="63"/>
      <c r="E27" s="63"/>
      <c r="F27" s="63"/>
      <c r="G27" s="63"/>
      <c r="H27" s="63"/>
      <c r="I27" s="88"/>
      <c r="J27" s="88"/>
      <c r="K27" s="80">
        <f t="shared" si="2"/>
        <v>0</v>
      </c>
    </row>
    <row r="28" spans="1:11" ht="25.5" x14ac:dyDescent="0.2">
      <c r="A28" s="42" t="s">
        <v>17</v>
      </c>
      <c r="B28" s="89">
        <v>74.75</v>
      </c>
      <c r="C28" s="63"/>
      <c r="D28" s="63"/>
      <c r="E28" s="63"/>
      <c r="F28" s="63"/>
      <c r="G28" s="63"/>
      <c r="H28" s="63"/>
      <c r="I28" s="88"/>
      <c r="J28" s="88"/>
      <c r="K28" s="80">
        <f t="shared" si="2"/>
        <v>0</v>
      </c>
    </row>
    <row r="29" spans="1:11" x14ac:dyDescent="0.2">
      <c r="A29" s="42" t="s">
        <v>18</v>
      </c>
      <c r="B29" s="89">
        <v>77</v>
      </c>
      <c r="C29" s="63"/>
      <c r="D29" s="63"/>
      <c r="E29" s="63"/>
      <c r="F29" s="63"/>
      <c r="G29" s="63"/>
      <c r="H29" s="63"/>
      <c r="I29" s="88"/>
      <c r="J29" s="88"/>
      <c r="K29" s="80">
        <f t="shared" si="2"/>
        <v>0</v>
      </c>
    </row>
    <row r="30" spans="1:11" x14ac:dyDescent="0.2">
      <c r="A30" s="42" t="s">
        <v>19</v>
      </c>
      <c r="B30" s="89">
        <v>81.819999999999993</v>
      </c>
      <c r="C30" s="63"/>
      <c r="D30" s="63"/>
      <c r="E30" s="63"/>
      <c r="F30" s="63"/>
      <c r="G30" s="63"/>
      <c r="H30" s="63"/>
      <c r="I30" s="88"/>
      <c r="J30" s="88"/>
      <c r="K30" s="80">
        <f t="shared" si="2"/>
        <v>0</v>
      </c>
    </row>
    <row r="31" spans="1:11" x14ac:dyDescent="0.2">
      <c r="A31" s="45" t="s">
        <v>107</v>
      </c>
      <c r="B31" s="90" t="s">
        <v>108</v>
      </c>
      <c r="C31" s="80">
        <f>SUM(C21:C30)</f>
        <v>196</v>
      </c>
      <c r="D31" s="80">
        <f t="shared" ref="D31:J31" si="3">SUM(D21:D30)</f>
        <v>169</v>
      </c>
      <c r="E31" s="80">
        <f t="shared" si="3"/>
        <v>0</v>
      </c>
      <c r="F31" s="80">
        <f t="shared" si="3"/>
        <v>0</v>
      </c>
      <c r="G31" s="80">
        <f t="shared" si="3"/>
        <v>15</v>
      </c>
      <c r="H31" s="80">
        <f t="shared" si="3"/>
        <v>61</v>
      </c>
      <c r="I31" s="80">
        <f t="shared" si="3"/>
        <v>15</v>
      </c>
      <c r="J31" s="80">
        <f t="shared" si="3"/>
        <v>23</v>
      </c>
      <c r="K31" s="80">
        <f>SUM(K21:K30)</f>
        <v>479</v>
      </c>
    </row>
    <row r="32" spans="1:11" x14ac:dyDescent="0.2">
      <c r="A32" s="85" t="s">
        <v>257</v>
      </c>
      <c r="B32" s="91" t="s">
        <v>108</v>
      </c>
      <c r="C32" s="88">
        <v>33</v>
      </c>
      <c r="D32" s="88">
        <v>23</v>
      </c>
      <c r="E32" s="88"/>
      <c r="F32" s="88"/>
      <c r="G32" s="88">
        <v>4</v>
      </c>
      <c r="H32" s="88">
        <v>11</v>
      </c>
      <c r="I32" s="88">
        <v>5</v>
      </c>
      <c r="J32" s="88">
        <v>5</v>
      </c>
      <c r="K32" s="80">
        <f t="shared" si="2"/>
        <v>81</v>
      </c>
    </row>
    <row r="33" spans="1:11" x14ac:dyDescent="0.2">
      <c r="A33" s="85" t="s">
        <v>258</v>
      </c>
      <c r="B33" s="91" t="s">
        <v>108</v>
      </c>
      <c r="C33" s="88">
        <v>4</v>
      </c>
      <c r="D33" s="88">
        <v>3</v>
      </c>
      <c r="E33" s="88"/>
      <c r="F33" s="88"/>
      <c r="G33" s="88">
        <v>0</v>
      </c>
      <c r="H33" s="88">
        <v>2</v>
      </c>
      <c r="I33" s="88">
        <v>1</v>
      </c>
      <c r="J33" s="88">
        <v>1</v>
      </c>
      <c r="K33" s="80">
        <f t="shared" si="2"/>
        <v>11</v>
      </c>
    </row>
    <row r="34" spans="1:11" ht="14.25" x14ac:dyDescent="0.2">
      <c r="A34" s="316" t="s">
        <v>234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</row>
    <row r="35" spans="1:11" ht="27.75" customHeight="1" x14ac:dyDescent="0.2">
      <c r="A35" s="40" t="s">
        <v>10</v>
      </c>
      <c r="B35" s="86" t="s">
        <v>9</v>
      </c>
      <c r="C35" s="297"/>
      <c r="D35" s="297"/>
      <c r="E35" s="297"/>
      <c r="F35" s="297"/>
      <c r="G35" s="297"/>
      <c r="H35" s="297"/>
      <c r="I35" s="297"/>
      <c r="J35" s="297"/>
      <c r="K35" s="297"/>
    </row>
    <row r="36" spans="1:11" x14ac:dyDescent="0.2">
      <c r="A36" s="42" t="s">
        <v>5</v>
      </c>
      <c r="B36" s="87" t="s">
        <v>8</v>
      </c>
      <c r="C36" s="63"/>
      <c r="D36" s="63"/>
      <c r="E36" s="63"/>
      <c r="F36" s="63"/>
      <c r="G36" s="63"/>
      <c r="H36" s="63"/>
      <c r="I36" s="88"/>
      <c r="J36" s="88"/>
      <c r="K36" s="80">
        <f>SUM(C36:J36)</f>
        <v>0</v>
      </c>
    </row>
    <row r="37" spans="1:11" x14ac:dyDescent="0.2">
      <c r="A37" s="42" t="s">
        <v>11</v>
      </c>
      <c r="B37" s="89" t="s">
        <v>6</v>
      </c>
      <c r="C37" s="63"/>
      <c r="D37" s="63"/>
      <c r="E37" s="63"/>
      <c r="F37" s="63"/>
      <c r="G37" s="63"/>
      <c r="H37" s="63"/>
      <c r="I37" s="88"/>
      <c r="J37" s="88"/>
      <c r="K37" s="80">
        <f t="shared" ref="K37:K45" si="4">SUM(C37:J37)</f>
        <v>0</v>
      </c>
    </row>
    <row r="38" spans="1:11" ht="25.5" x14ac:dyDescent="0.2">
      <c r="A38" s="42" t="s">
        <v>12</v>
      </c>
      <c r="B38" s="89">
        <v>41.43</v>
      </c>
      <c r="C38" s="63"/>
      <c r="D38" s="63"/>
      <c r="E38" s="63"/>
      <c r="F38" s="63"/>
      <c r="G38" s="63"/>
      <c r="H38" s="63"/>
      <c r="I38" s="88"/>
      <c r="J38" s="88"/>
      <c r="K38" s="80">
        <f t="shared" si="4"/>
        <v>0</v>
      </c>
    </row>
    <row r="39" spans="1:11" ht="25.5" x14ac:dyDescent="0.2">
      <c r="A39" s="42" t="s">
        <v>13</v>
      </c>
      <c r="B39" s="89" t="s">
        <v>7</v>
      </c>
      <c r="C39" s="63"/>
      <c r="D39" s="63"/>
      <c r="E39" s="63"/>
      <c r="F39" s="63"/>
      <c r="G39" s="63"/>
      <c r="H39" s="63"/>
      <c r="I39" s="88"/>
      <c r="J39" s="88"/>
      <c r="K39" s="80">
        <f t="shared" si="4"/>
        <v>0</v>
      </c>
    </row>
    <row r="40" spans="1:11" ht="25.5" x14ac:dyDescent="0.2">
      <c r="A40" s="42" t="s">
        <v>14</v>
      </c>
      <c r="B40" s="89" t="s">
        <v>20</v>
      </c>
      <c r="C40" s="63"/>
      <c r="D40" s="63"/>
      <c r="E40" s="63"/>
      <c r="F40" s="63"/>
      <c r="G40" s="63"/>
      <c r="H40" s="63"/>
      <c r="I40" s="88"/>
      <c r="J40" s="88"/>
      <c r="K40" s="80">
        <f t="shared" si="4"/>
        <v>0</v>
      </c>
    </row>
    <row r="41" spans="1:11" x14ac:dyDescent="0.2">
      <c r="A41" s="42" t="s">
        <v>15</v>
      </c>
      <c r="B41" s="89">
        <v>62.65</v>
      </c>
      <c r="C41" s="63"/>
      <c r="D41" s="63"/>
      <c r="E41" s="63"/>
      <c r="F41" s="63"/>
      <c r="G41" s="63"/>
      <c r="H41" s="63"/>
      <c r="I41" s="88"/>
      <c r="J41" s="88"/>
      <c r="K41" s="80">
        <f t="shared" si="4"/>
        <v>0</v>
      </c>
    </row>
    <row r="42" spans="1:11" ht="25.5" x14ac:dyDescent="0.2">
      <c r="A42" s="42" t="s">
        <v>16</v>
      </c>
      <c r="B42" s="89">
        <v>68</v>
      </c>
      <c r="C42" s="63"/>
      <c r="D42" s="63"/>
      <c r="E42" s="63"/>
      <c r="F42" s="63"/>
      <c r="G42" s="63"/>
      <c r="H42" s="63"/>
      <c r="I42" s="88"/>
      <c r="J42" s="88"/>
      <c r="K42" s="80">
        <f t="shared" si="4"/>
        <v>0</v>
      </c>
    </row>
    <row r="43" spans="1:11" ht="25.5" x14ac:dyDescent="0.2">
      <c r="A43" s="42" t="s">
        <v>17</v>
      </c>
      <c r="B43" s="89">
        <v>74.75</v>
      </c>
      <c r="C43" s="63"/>
      <c r="D43" s="63"/>
      <c r="E43" s="63"/>
      <c r="F43" s="63"/>
      <c r="G43" s="63"/>
      <c r="H43" s="63"/>
      <c r="I43" s="88"/>
      <c r="J43" s="88"/>
      <c r="K43" s="80">
        <f t="shared" si="4"/>
        <v>0</v>
      </c>
    </row>
    <row r="44" spans="1:11" x14ac:dyDescent="0.2">
      <c r="A44" s="42" t="s">
        <v>18</v>
      </c>
      <c r="B44" s="89">
        <v>77</v>
      </c>
      <c r="C44" s="63"/>
      <c r="D44" s="63"/>
      <c r="E44" s="63"/>
      <c r="F44" s="63"/>
      <c r="G44" s="63"/>
      <c r="H44" s="63"/>
      <c r="I44" s="88"/>
      <c r="J44" s="88"/>
      <c r="K44" s="80">
        <f t="shared" si="4"/>
        <v>0</v>
      </c>
    </row>
    <row r="45" spans="1:11" x14ac:dyDescent="0.2">
      <c r="A45" s="42" t="s">
        <v>19</v>
      </c>
      <c r="B45" s="89">
        <v>81.819999999999993</v>
      </c>
      <c r="C45" s="63">
        <v>223</v>
      </c>
      <c r="D45" s="63"/>
      <c r="E45" s="63"/>
      <c r="F45" s="63"/>
      <c r="G45" s="63">
        <v>107</v>
      </c>
      <c r="H45" s="63"/>
      <c r="I45" s="88">
        <v>14</v>
      </c>
      <c r="J45" s="88">
        <v>27</v>
      </c>
      <c r="K45" s="80">
        <f t="shared" si="4"/>
        <v>371</v>
      </c>
    </row>
    <row r="46" spans="1:11" x14ac:dyDescent="0.2">
      <c r="A46" s="45" t="s">
        <v>107</v>
      </c>
      <c r="B46" s="90" t="s">
        <v>108</v>
      </c>
      <c r="C46" s="80">
        <f>SUM(C36:C45)</f>
        <v>223</v>
      </c>
      <c r="D46" s="80">
        <f t="shared" ref="D46:J46" si="5">SUM(D36:D45)</f>
        <v>0</v>
      </c>
      <c r="E46" s="80">
        <f t="shared" si="5"/>
        <v>0</v>
      </c>
      <c r="F46" s="80">
        <f t="shared" si="5"/>
        <v>0</v>
      </c>
      <c r="G46" s="80">
        <f t="shared" si="5"/>
        <v>107</v>
      </c>
      <c r="H46" s="80">
        <f t="shared" si="5"/>
        <v>0</v>
      </c>
      <c r="I46" s="80">
        <f t="shared" si="5"/>
        <v>14</v>
      </c>
      <c r="J46" s="80">
        <f t="shared" si="5"/>
        <v>27</v>
      </c>
      <c r="K46" s="80">
        <f>SUM(K36:K45)</f>
        <v>371</v>
      </c>
    </row>
    <row r="47" spans="1:11" x14ac:dyDescent="0.2">
      <c r="A47" s="85" t="s">
        <v>259</v>
      </c>
      <c r="B47" s="91" t="s">
        <v>108</v>
      </c>
      <c r="C47" s="88">
        <v>160</v>
      </c>
      <c r="D47" s="88"/>
      <c r="E47" s="88"/>
      <c r="F47" s="88"/>
      <c r="G47" s="88">
        <v>79</v>
      </c>
      <c r="H47" s="88"/>
      <c r="I47" s="88">
        <v>8</v>
      </c>
      <c r="J47" s="88">
        <v>18</v>
      </c>
      <c r="K47" s="79">
        <f t="shared" ref="K47:K48" si="6">SUM(C47:J47)</f>
        <v>265</v>
      </c>
    </row>
    <row r="48" spans="1:11" x14ac:dyDescent="0.2">
      <c r="A48" s="85" t="s">
        <v>260</v>
      </c>
      <c r="B48" s="91" t="s">
        <v>108</v>
      </c>
      <c r="C48" s="88">
        <v>34</v>
      </c>
      <c r="D48" s="88"/>
      <c r="E48" s="88"/>
      <c r="F48" s="88"/>
      <c r="G48" s="88">
        <v>14</v>
      </c>
      <c r="H48" s="88"/>
      <c r="I48" s="88">
        <v>3</v>
      </c>
      <c r="J48" s="88">
        <v>5</v>
      </c>
      <c r="K48" s="79">
        <f t="shared" si="6"/>
        <v>56</v>
      </c>
    </row>
    <row r="49" spans="1:11" ht="14.25" x14ac:dyDescent="0.2">
      <c r="A49" s="316" t="s">
        <v>235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17"/>
    </row>
    <row r="50" spans="1:11" ht="27.75" customHeight="1" x14ac:dyDescent="0.2">
      <c r="A50" s="40" t="s">
        <v>10</v>
      </c>
      <c r="B50" s="86" t="s">
        <v>9</v>
      </c>
      <c r="C50" s="297"/>
      <c r="D50" s="297"/>
      <c r="E50" s="297"/>
      <c r="F50" s="297"/>
      <c r="G50" s="297"/>
      <c r="H50" s="297"/>
      <c r="I50" s="297"/>
      <c r="J50" s="297"/>
      <c r="K50" s="297"/>
    </row>
    <row r="51" spans="1:11" x14ac:dyDescent="0.2">
      <c r="A51" s="42" t="s">
        <v>5</v>
      </c>
      <c r="B51" s="87" t="s">
        <v>8</v>
      </c>
      <c r="C51" s="63"/>
      <c r="D51" s="63"/>
      <c r="E51" s="63"/>
      <c r="F51" s="63"/>
      <c r="G51" s="63"/>
      <c r="H51" s="63"/>
      <c r="I51" s="88"/>
      <c r="J51" s="88"/>
      <c r="K51" s="80">
        <f>SUM(C51:J51)</f>
        <v>0</v>
      </c>
    </row>
    <row r="52" spans="1:11" x14ac:dyDescent="0.2">
      <c r="A52" s="42" t="s">
        <v>11</v>
      </c>
      <c r="B52" s="89" t="s">
        <v>6</v>
      </c>
      <c r="C52" s="63"/>
      <c r="D52" s="63"/>
      <c r="E52" s="63"/>
      <c r="F52" s="63"/>
      <c r="G52" s="63"/>
      <c r="H52" s="63"/>
      <c r="I52" s="88"/>
      <c r="J52" s="88"/>
      <c r="K52" s="80">
        <f t="shared" ref="K52:K60" si="7">SUM(C52:J52)</f>
        <v>0</v>
      </c>
    </row>
    <row r="53" spans="1:11" ht="25.5" x14ac:dyDescent="0.2">
      <c r="A53" s="42" t="s">
        <v>12</v>
      </c>
      <c r="B53" s="89">
        <v>41.43</v>
      </c>
      <c r="C53" s="63"/>
      <c r="D53" s="63"/>
      <c r="E53" s="63"/>
      <c r="F53" s="63"/>
      <c r="G53" s="63"/>
      <c r="H53" s="63"/>
      <c r="I53" s="88"/>
      <c r="J53" s="88"/>
      <c r="K53" s="80">
        <f t="shared" si="7"/>
        <v>0</v>
      </c>
    </row>
    <row r="54" spans="1:11" ht="25.5" x14ac:dyDescent="0.2">
      <c r="A54" s="42" t="s">
        <v>13</v>
      </c>
      <c r="B54" s="89" t="s">
        <v>7</v>
      </c>
      <c r="C54" s="63">
        <v>478</v>
      </c>
      <c r="D54" s="63">
        <v>216</v>
      </c>
      <c r="E54" s="63"/>
      <c r="F54" s="63"/>
      <c r="G54" s="63"/>
      <c r="H54" s="63"/>
      <c r="I54" s="88"/>
      <c r="J54" s="88"/>
      <c r="K54" s="80">
        <f t="shared" si="7"/>
        <v>694</v>
      </c>
    </row>
    <row r="55" spans="1:11" ht="25.5" x14ac:dyDescent="0.2">
      <c r="A55" s="42" t="s">
        <v>14</v>
      </c>
      <c r="B55" s="89" t="s">
        <v>20</v>
      </c>
      <c r="C55" s="63"/>
      <c r="D55" s="63"/>
      <c r="E55" s="63"/>
      <c r="F55" s="63"/>
      <c r="G55" s="63"/>
      <c r="H55" s="63"/>
      <c r="I55" s="88"/>
      <c r="J55" s="88"/>
      <c r="K55" s="80">
        <f t="shared" si="7"/>
        <v>0</v>
      </c>
    </row>
    <row r="56" spans="1:11" x14ac:dyDescent="0.2">
      <c r="A56" s="42" t="s">
        <v>15</v>
      </c>
      <c r="B56" s="89">
        <v>62.65</v>
      </c>
      <c r="C56" s="63"/>
      <c r="D56" s="63"/>
      <c r="E56" s="63"/>
      <c r="F56" s="63"/>
      <c r="G56" s="63"/>
      <c r="H56" s="63"/>
      <c r="I56" s="88"/>
      <c r="J56" s="88"/>
      <c r="K56" s="80">
        <f t="shared" si="7"/>
        <v>0</v>
      </c>
    </row>
    <row r="57" spans="1:11" ht="25.5" x14ac:dyDescent="0.2">
      <c r="A57" s="42" t="s">
        <v>16</v>
      </c>
      <c r="B57" s="89">
        <v>68</v>
      </c>
      <c r="C57" s="63"/>
      <c r="D57" s="63"/>
      <c r="E57" s="63"/>
      <c r="F57" s="63"/>
      <c r="G57" s="63"/>
      <c r="H57" s="63"/>
      <c r="I57" s="88"/>
      <c r="J57" s="88"/>
      <c r="K57" s="80">
        <f t="shared" si="7"/>
        <v>0</v>
      </c>
    </row>
    <row r="58" spans="1:11" ht="25.5" x14ac:dyDescent="0.2">
      <c r="A58" s="42" t="s">
        <v>17</v>
      </c>
      <c r="B58" s="89">
        <v>74.75</v>
      </c>
      <c r="C58" s="63"/>
      <c r="D58" s="63"/>
      <c r="E58" s="63"/>
      <c r="F58" s="63"/>
      <c r="G58" s="63"/>
      <c r="H58" s="63"/>
      <c r="I58" s="88"/>
      <c r="J58" s="88"/>
      <c r="K58" s="80">
        <f t="shared" si="7"/>
        <v>0</v>
      </c>
    </row>
    <row r="59" spans="1:11" x14ac:dyDescent="0.2">
      <c r="A59" s="42" t="s">
        <v>18</v>
      </c>
      <c r="B59" s="89">
        <v>77</v>
      </c>
      <c r="C59" s="63"/>
      <c r="D59" s="63"/>
      <c r="E59" s="63"/>
      <c r="F59" s="63"/>
      <c r="G59" s="63"/>
      <c r="H59" s="63"/>
      <c r="I59" s="88"/>
      <c r="J59" s="88"/>
      <c r="K59" s="80">
        <f t="shared" si="7"/>
        <v>0</v>
      </c>
    </row>
    <row r="60" spans="1:11" x14ac:dyDescent="0.2">
      <c r="A60" s="42" t="s">
        <v>19</v>
      </c>
      <c r="B60" s="89">
        <v>81.819999999999993</v>
      </c>
      <c r="C60" s="63"/>
      <c r="D60" s="63"/>
      <c r="E60" s="63"/>
      <c r="F60" s="63"/>
      <c r="G60" s="63"/>
      <c r="H60" s="63"/>
      <c r="I60" s="88"/>
      <c r="J60" s="88"/>
      <c r="K60" s="80">
        <f t="shared" si="7"/>
        <v>0</v>
      </c>
    </row>
    <row r="61" spans="1:11" x14ac:dyDescent="0.2">
      <c r="A61" s="45" t="s">
        <v>107</v>
      </c>
      <c r="B61" s="90" t="s">
        <v>108</v>
      </c>
      <c r="C61" s="80">
        <f>SUM(C51:C60)</f>
        <v>478</v>
      </c>
      <c r="D61" s="80">
        <f t="shared" ref="D61:J61" si="8">SUM(D51:D60)</f>
        <v>216</v>
      </c>
      <c r="E61" s="80">
        <f t="shared" si="8"/>
        <v>0</v>
      </c>
      <c r="F61" s="80">
        <f t="shared" si="8"/>
        <v>0</v>
      </c>
      <c r="G61" s="80">
        <f t="shared" si="8"/>
        <v>0</v>
      </c>
      <c r="H61" s="80">
        <f t="shared" si="8"/>
        <v>0</v>
      </c>
      <c r="I61" s="80">
        <f t="shared" si="8"/>
        <v>0</v>
      </c>
      <c r="J61" s="80">
        <f t="shared" si="8"/>
        <v>0</v>
      </c>
      <c r="K61" s="80">
        <f>SUM(K51:K60)</f>
        <v>694</v>
      </c>
    </row>
    <row r="62" spans="1:11" x14ac:dyDescent="0.2">
      <c r="A62" s="85" t="s">
        <v>261</v>
      </c>
      <c r="B62" s="91" t="s">
        <v>108</v>
      </c>
      <c r="C62" s="88">
        <v>417</v>
      </c>
      <c r="D62" s="88">
        <v>203</v>
      </c>
      <c r="E62" s="88"/>
      <c r="F62" s="88"/>
      <c r="G62" s="88"/>
      <c r="H62" s="88"/>
      <c r="I62" s="88"/>
      <c r="J62" s="88"/>
      <c r="K62" s="80">
        <f t="shared" ref="K62:K63" si="9">SUM(C62:J62)</f>
        <v>620</v>
      </c>
    </row>
    <row r="63" spans="1:11" x14ac:dyDescent="0.2">
      <c r="A63" s="85" t="s">
        <v>262</v>
      </c>
      <c r="B63" s="91" t="s">
        <v>108</v>
      </c>
      <c r="C63" s="88">
        <v>23</v>
      </c>
      <c r="D63" s="88">
        <v>3</v>
      </c>
      <c r="E63" s="88"/>
      <c r="F63" s="88"/>
      <c r="G63" s="88"/>
      <c r="H63" s="88"/>
      <c r="I63" s="88"/>
      <c r="J63" s="88"/>
      <c r="K63" s="80">
        <f t="shared" si="9"/>
        <v>26</v>
      </c>
    </row>
    <row r="64" spans="1:11" ht="14.25" x14ac:dyDescent="0.2">
      <c r="A64" s="316" t="s">
        <v>236</v>
      </c>
      <c r="B64" s="317"/>
      <c r="C64" s="317"/>
      <c r="D64" s="317"/>
      <c r="E64" s="317"/>
      <c r="F64" s="317"/>
      <c r="G64" s="317"/>
      <c r="H64" s="317"/>
      <c r="I64" s="317"/>
      <c r="J64" s="317"/>
      <c r="K64" s="317"/>
    </row>
    <row r="65" spans="1:11" ht="27.75" customHeight="1" x14ac:dyDescent="0.2">
      <c r="A65" s="40" t="s">
        <v>10</v>
      </c>
      <c r="B65" s="86" t="s">
        <v>9</v>
      </c>
      <c r="C65" s="297"/>
      <c r="D65" s="297"/>
      <c r="E65" s="297"/>
      <c r="F65" s="297"/>
      <c r="G65" s="297"/>
      <c r="H65" s="297"/>
      <c r="I65" s="297"/>
      <c r="J65" s="297"/>
      <c r="K65" s="297"/>
    </row>
    <row r="66" spans="1:11" x14ac:dyDescent="0.2">
      <c r="A66" s="42" t="s">
        <v>5</v>
      </c>
      <c r="B66" s="87" t="s">
        <v>8</v>
      </c>
      <c r="C66" s="63">
        <v>118</v>
      </c>
      <c r="D66" s="63">
        <v>94</v>
      </c>
      <c r="E66" s="63"/>
      <c r="F66" s="63"/>
      <c r="G66" s="63">
        <v>26</v>
      </c>
      <c r="H66" s="63">
        <v>98</v>
      </c>
      <c r="I66" s="88">
        <v>18</v>
      </c>
      <c r="J66" s="88">
        <v>3</v>
      </c>
      <c r="K66" s="80">
        <f>SUM(C66:J66)</f>
        <v>357</v>
      </c>
    </row>
    <row r="67" spans="1:11" x14ac:dyDescent="0.2">
      <c r="A67" s="42" t="s">
        <v>11</v>
      </c>
      <c r="B67" s="89" t="s">
        <v>6</v>
      </c>
      <c r="C67" s="63"/>
      <c r="D67" s="63"/>
      <c r="E67" s="63"/>
      <c r="F67" s="63"/>
      <c r="G67" s="63"/>
      <c r="H67" s="63"/>
      <c r="I67" s="88"/>
      <c r="J67" s="88"/>
      <c r="K67" s="80">
        <f t="shared" ref="K67:K75" si="10">SUM(C67:J67)</f>
        <v>0</v>
      </c>
    </row>
    <row r="68" spans="1:11" ht="25.5" x14ac:dyDescent="0.2">
      <c r="A68" s="42" t="s">
        <v>12</v>
      </c>
      <c r="B68" s="89">
        <v>41.43</v>
      </c>
      <c r="C68" s="63"/>
      <c r="D68" s="63"/>
      <c r="E68" s="63"/>
      <c r="F68" s="63"/>
      <c r="G68" s="63"/>
      <c r="H68" s="63"/>
      <c r="I68" s="88"/>
      <c r="J68" s="88"/>
      <c r="K68" s="80">
        <f t="shared" si="10"/>
        <v>0</v>
      </c>
    </row>
    <row r="69" spans="1:11" ht="25.5" x14ac:dyDescent="0.2">
      <c r="A69" s="42" t="s">
        <v>13</v>
      </c>
      <c r="B69" s="89" t="s">
        <v>7</v>
      </c>
      <c r="C69" s="63"/>
      <c r="D69" s="63"/>
      <c r="E69" s="63"/>
      <c r="F69" s="63"/>
      <c r="G69" s="63"/>
      <c r="H69" s="63"/>
      <c r="I69" s="88"/>
      <c r="J69" s="88"/>
      <c r="K69" s="80">
        <f t="shared" si="10"/>
        <v>0</v>
      </c>
    </row>
    <row r="70" spans="1:11" ht="25.5" x14ac:dyDescent="0.2">
      <c r="A70" s="42" t="s">
        <v>14</v>
      </c>
      <c r="B70" s="89" t="s">
        <v>20</v>
      </c>
      <c r="C70" s="63"/>
      <c r="D70" s="63"/>
      <c r="E70" s="63"/>
      <c r="F70" s="63"/>
      <c r="G70" s="63"/>
      <c r="H70" s="63"/>
      <c r="I70" s="88"/>
      <c r="J70" s="88"/>
      <c r="K70" s="80">
        <f t="shared" si="10"/>
        <v>0</v>
      </c>
    </row>
    <row r="71" spans="1:11" x14ac:dyDescent="0.2">
      <c r="A71" s="42" t="s">
        <v>15</v>
      </c>
      <c r="B71" s="89">
        <v>62.65</v>
      </c>
      <c r="C71" s="63"/>
      <c r="D71" s="63"/>
      <c r="E71" s="63"/>
      <c r="F71" s="63"/>
      <c r="G71" s="63"/>
      <c r="H71" s="63"/>
      <c r="I71" s="88"/>
      <c r="J71" s="88"/>
      <c r="K71" s="80">
        <f t="shared" si="10"/>
        <v>0</v>
      </c>
    </row>
    <row r="72" spans="1:11" ht="25.5" x14ac:dyDescent="0.2">
      <c r="A72" s="42" t="s">
        <v>16</v>
      </c>
      <c r="B72" s="89">
        <v>68</v>
      </c>
      <c r="C72" s="63"/>
      <c r="D72" s="63"/>
      <c r="E72" s="63"/>
      <c r="F72" s="63"/>
      <c r="G72" s="63"/>
      <c r="H72" s="63"/>
      <c r="I72" s="88"/>
      <c r="J72" s="88"/>
      <c r="K72" s="80">
        <f t="shared" si="10"/>
        <v>0</v>
      </c>
    </row>
    <row r="73" spans="1:11" ht="25.5" x14ac:dyDescent="0.2">
      <c r="A73" s="42" t="s">
        <v>17</v>
      </c>
      <c r="B73" s="89">
        <v>74.75</v>
      </c>
      <c r="C73" s="63"/>
      <c r="D73" s="63"/>
      <c r="E73" s="63"/>
      <c r="F73" s="63"/>
      <c r="G73" s="63"/>
      <c r="H73" s="63"/>
      <c r="I73" s="88"/>
      <c r="J73" s="88"/>
      <c r="K73" s="80">
        <f t="shared" si="10"/>
        <v>0</v>
      </c>
    </row>
    <row r="74" spans="1:11" x14ac:dyDescent="0.2">
      <c r="A74" s="42" t="s">
        <v>18</v>
      </c>
      <c r="B74" s="89">
        <v>77</v>
      </c>
      <c r="C74" s="63"/>
      <c r="D74" s="63"/>
      <c r="E74" s="63"/>
      <c r="F74" s="63"/>
      <c r="G74" s="63"/>
      <c r="H74" s="63"/>
      <c r="I74" s="88"/>
      <c r="J74" s="88"/>
      <c r="K74" s="80">
        <f t="shared" si="10"/>
        <v>0</v>
      </c>
    </row>
    <row r="75" spans="1:11" x14ac:dyDescent="0.2">
      <c r="A75" s="42" t="s">
        <v>19</v>
      </c>
      <c r="B75" s="89">
        <v>81.819999999999993</v>
      </c>
      <c r="C75" s="63"/>
      <c r="D75" s="63"/>
      <c r="E75" s="63"/>
      <c r="F75" s="63"/>
      <c r="G75" s="63"/>
      <c r="H75" s="63"/>
      <c r="I75" s="88"/>
      <c r="J75" s="88"/>
      <c r="K75" s="80">
        <f t="shared" si="10"/>
        <v>0</v>
      </c>
    </row>
    <row r="76" spans="1:11" x14ac:dyDescent="0.2">
      <c r="A76" s="45" t="s">
        <v>107</v>
      </c>
      <c r="B76" s="90" t="s">
        <v>108</v>
      </c>
      <c r="C76" s="80">
        <f>SUM(C66:C75)</f>
        <v>118</v>
      </c>
      <c r="D76" s="80">
        <f t="shared" ref="D76:J76" si="11">SUM(D66:D75)</f>
        <v>94</v>
      </c>
      <c r="E76" s="80">
        <f t="shared" si="11"/>
        <v>0</v>
      </c>
      <c r="F76" s="80">
        <f t="shared" si="11"/>
        <v>0</v>
      </c>
      <c r="G76" s="80">
        <f t="shared" si="11"/>
        <v>26</v>
      </c>
      <c r="H76" s="80">
        <f t="shared" si="11"/>
        <v>98</v>
      </c>
      <c r="I76" s="80">
        <f t="shared" si="11"/>
        <v>18</v>
      </c>
      <c r="J76" s="80">
        <f t="shared" si="11"/>
        <v>3</v>
      </c>
      <c r="K76" s="80">
        <f>SUM(K66:K75)</f>
        <v>357</v>
      </c>
    </row>
    <row r="77" spans="1:11" x14ac:dyDescent="0.2">
      <c r="A77" s="85" t="s">
        <v>263</v>
      </c>
      <c r="B77" s="91" t="s">
        <v>108</v>
      </c>
      <c r="C77" s="88">
        <v>68</v>
      </c>
      <c r="D77" s="88">
        <v>57</v>
      </c>
      <c r="E77" s="88"/>
      <c r="F77" s="88"/>
      <c r="G77" s="88">
        <v>19</v>
      </c>
      <c r="H77" s="88">
        <v>68</v>
      </c>
      <c r="I77" s="88">
        <v>7</v>
      </c>
      <c r="J77" s="88">
        <v>2</v>
      </c>
      <c r="K77" s="79">
        <f t="shared" ref="K77:K78" si="12">SUM(C77:J77)</f>
        <v>221</v>
      </c>
    </row>
    <row r="78" spans="1:11" x14ac:dyDescent="0.2">
      <c r="A78" s="85" t="s">
        <v>264</v>
      </c>
      <c r="B78" s="91" t="s">
        <v>108</v>
      </c>
      <c r="C78" s="88">
        <v>1</v>
      </c>
      <c r="D78" s="88">
        <v>2</v>
      </c>
      <c r="E78" s="88"/>
      <c r="F78" s="88"/>
      <c r="G78" s="88">
        <v>0</v>
      </c>
      <c r="H78" s="88">
        <v>2</v>
      </c>
      <c r="I78" s="88">
        <v>0</v>
      </c>
      <c r="J78" s="88">
        <v>0</v>
      </c>
      <c r="K78" s="79">
        <f t="shared" si="12"/>
        <v>5</v>
      </c>
    </row>
    <row r="79" spans="1:11" ht="14.25" x14ac:dyDescent="0.2">
      <c r="A79" s="316" t="s">
        <v>237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</row>
    <row r="80" spans="1:11" ht="28.5" customHeight="1" x14ac:dyDescent="0.2">
      <c r="A80" s="40" t="s">
        <v>10</v>
      </c>
      <c r="B80" s="86" t="s">
        <v>9</v>
      </c>
      <c r="C80" s="297"/>
      <c r="D80" s="297"/>
      <c r="E80" s="297"/>
      <c r="F80" s="297"/>
      <c r="G80" s="297"/>
      <c r="H80" s="297"/>
      <c r="I80" s="297"/>
      <c r="J80" s="297"/>
      <c r="K80" s="297"/>
    </row>
    <row r="81" spans="1:11" x14ac:dyDescent="0.2">
      <c r="A81" s="42" t="s">
        <v>5</v>
      </c>
      <c r="B81" s="87" t="s">
        <v>8</v>
      </c>
      <c r="C81" s="63"/>
      <c r="D81" s="63"/>
      <c r="E81" s="63"/>
      <c r="F81" s="63"/>
      <c r="G81" s="63"/>
      <c r="H81" s="63"/>
      <c r="I81" s="88"/>
      <c r="J81" s="88"/>
      <c r="K81" s="80">
        <f>SUM(C81:J81)</f>
        <v>0</v>
      </c>
    </row>
    <row r="82" spans="1:11" x14ac:dyDescent="0.2">
      <c r="A82" s="42" t="s">
        <v>11</v>
      </c>
      <c r="B82" s="89" t="s">
        <v>6</v>
      </c>
      <c r="C82" s="63"/>
      <c r="D82" s="63"/>
      <c r="E82" s="63"/>
      <c r="F82" s="63"/>
      <c r="G82" s="63"/>
      <c r="H82" s="63"/>
      <c r="I82" s="88"/>
      <c r="J82" s="88"/>
      <c r="K82" s="80">
        <f t="shared" ref="K82:K90" si="13">SUM(C82:J82)</f>
        <v>0</v>
      </c>
    </row>
    <row r="83" spans="1:11" ht="25.5" x14ac:dyDescent="0.2">
      <c r="A83" s="42" t="s">
        <v>12</v>
      </c>
      <c r="B83" s="89">
        <v>41.43</v>
      </c>
      <c r="C83" s="63"/>
      <c r="D83" s="63"/>
      <c r="E83" s="63"/>
      <c r="F83" s="63"/>
      <c r="G83" s="63"/>
      <c r="H83" s="63"/>
      <c r="I83" s="88"/>
      <c r="J83" s="88"/>
      <c r="K83" s="80">
        <f t="shared" si="13"/>
        <v>0</v>
      </c>
    </row>
    <row r="84" spans="1:11" ht="25.5" x14ac:dyDescent="0.2">
      <c r="A84" s="42" t="s">
        <v>13</v>
      </c>
      <c r="B84" s="89" t="s">
        <v>7</v>
      </c>
      <c r="C84" s="63"/>
      <c r="D84" s="63"/>
      <c r="E84" s="63"/>
      <c r="F84" s="63"/>
      <c r="G84" s="63"/>
      <c r="H84" s="63"/>
      <c r="I84" s="88"/>
      <c r="J84" s="88"/>
      <c r="K84" s="80">
        <f t="shared" si="13"/>
        <v>0</v>
      </c>
    </row>
    <row r="85" spans="1:11" ht="25.5" x14ac:dyDescent="0.2">
      <c r="A85" s="42" t="s">
        <v>14</v>
      </c>
      <c r="B85" s="89" t="s">
        <v>20</v>
      </c>
      <c r="C85" s="63">
        <v>253</v>
      </c>
      <c r="D85" s="63">
        <v>192</v>
      </c>
      <c r="E85" s="63"/>
      <c r="F85" s="63"/>
      <c r="G85" s="63">
        <v>123</v>
      </c>
      <c r="H85" s="63">
        <v>93</v>
      </c>
      <c r="I85" s="88">
        <v>28</v>
      </c>
      <c r="J85" s="88">
        <v>15</v>
      </c>
      <c r="K85" s="80">
        <f t="shared" si="13"/>
        <v>704</v>
      </c>
    </row>
    <row r="86" spans="1:11" x14ac:dyDescent="0.2">
      <c r="A86" s="42" t="s">
        <v>15</v>
      </c>
      <c r="B86" s="89">
        <v>62.65</v>
      </c>
      <c r="C86" s="63"/>
      <c r="D86" s="63"/>
      <c r="E86" s="63"/>
      <c r="F86" s="63"/>
      <c r="G86" s="63"/>
      <c r="H86" s="63"/>
      <c r="I86" s="88"/>
      <c r="J86" s="88"/>
      <c r="K86" s="80">
        <f t="shared" si="13"/>
        <v>0</v>
      </c>
    </row>
    <row r="87" spans="1:11" ht="25.5" x14ac:dyDescent="0.2">
      <c r="A87" s="42" t="s">
        <v>16</v>
      </c>
      <c r="B87" s="89">
        <v>68</v>
      </c>
      <c r="C87" s="63"/>
      <c r="D87" s="63"/>
      <c r="E87" s="63"/>
      <c r="F87" s="63"/>
      <c r="G87" s="63"/>
      <c r="H87" s="63"/>
      <c r="I87" s="88"/>
      <c r="J87" s="88"/>
      <c r="K87" s="80">
        <f t="shared" si="13"/>
        <v>0</v>
      </c>
    </row>
    <row r="88" spans="1:11" ht="25.5" x14ac:dyDescent="0.2">
      <c r="A88" s="42" t="s">
        <v>17</v>
      </c>
      <c r="B88" s="89">
        <v>74.75</v>
      </c>
      <c r="C88" s="63"/>
      <c r="D88" s="63"/>
      <c r="E88" s="63"/>
      <c r="F88" s="63"/>
      <c r="G88" s="63">
        <v>1</v>
      </c>
      <c r="H88" s="63">
        <v>2</v>
      </c>
      <c r="I88" s="88"/>
      <c r="J88" s="88"/>
      <c r="K88" s="80">
        <f t="shared" si="13"/>
        <v>3</v>
      </c>
    </row>
    <row r="89" spans="1:11" x14ac:dyDescent="0.2">
      <c r="A89" s="42" t="s">
        <v>18</v>
      </c>
      <c r="B89" s="89">
        <v>77</v>
      </c>
      <c r="C89" s="63"/>
      <c r="D89" s="63"/>
      <c r="E89" s="63"/>
      <c r="F89" s="63"/>
      <c r="G89" s="63"/>
      <c r="H89" s="63"/>
      <c r="I89" s="88"/>
      <c r="J89" s="88"/>
      <c r="K89" s="80">
        <f t="shared" si="13"/>
        <v>0</v>
      </c>
    </row>
    <row r="90" spans="1:11" x14ac:dyDescent="0.2">
      <c r="A90" s="42" t="s">
        <v>19</v>
      </c>
      <c r="B90" s="89">
        <v>81.819999999999993</v>
      </c>
      <c r="C90" s="63"/>
      <c r="D90" s="63"/>
      <c r="E90" s="63"/>
      <c r="F90" s="63"/>
      <c r="G90" s="63"/>
      <c r="H90" s="63"/>
      <c r="I90" s="88"/>
      <c r="J90" s="88"/>
      <c r="K90" s="80">
        <f t="shared" si="13"/>
        <v>0</v>
      </c>
    </row>
    <row r="91" spans="1:11" x14ac:dyDescent="0.2">
      <c r="A91" s="45" t="s">
        <v>107</v>
      </c>
      <c r="B91" s="90" t="s">
        <v>108</v>
      </c>
      <c r="C91" s="80">
        <f>SUM(C81:C90)</f>
        <v>253</v>
      </c>
      <c r="D91" s="80">
        <f t="shared" ref="D91:J91" si="14">SUM(D81:D90)</f>
        <v>192</v>
      </c>
      <c r="E91" s="80">
        <f t="shared" si="14"/>
        <v>0</v>
      </c>
      <c r="F91" s="80">
        <f t="shared" si="14"/>
        <v>0</v>
      </c>
      <c r="G91" s="80">
        <f t="shared" si="14"/>
        <v>124</v>
      </c>
      <c r="H91" s="80">
        <f t="shared" si="14"/>
        <v>95</v>
      </c>
      <c r="I91" s="80">
        <f t="shared" si="14"/>
        <v>28</v>
      </c>
      <c r="J91" s="80">
        <f t="shared" si="14"/>
        <v>15</v>
      </c>
      <c r="K91" s="80">
        <f>SUM(K81:K90)</f>
        <v>707</v>
      </c>
    </row>
    <row r="92" spans="1:11" x14ac:dyDescent="0.2">
      <c r="A92" s="85" t="s">
        <v>265</v>
      </c>
      <c r="B92" s="91" t="s">
        <v>108</v>
      </c>
      <c r="C92" s="88">
        <v>164</v>
      </c>
      <c r="D92" s="88">
        <v>112</v>
      </c>
      <c r="E92" s="88"/>
      <c r="F92" s="88"/>
      <c r="G92" s="88">
        <v>75</v>
      </c>
      <c r="H92" s="88">
        <v>70</v>
      </c>
      <c r="I92" s="88">
        <v>12</v>
      </c>
      <c r="J92" s="88">
        <v>3</v>
      </c>
      <c r="K92" s="80">
        <f t="shared" ref="K92:K93" si="15">SUM(C92:J92)</f>
        <v>436</v>
      </c>
    </row>
    <row r="93" spans="1:11" x14ac:dyDescent="0.2">
      <c r="A93" s="85" t="s">
        <v>266</v>
      </c>
      <c r="B93" s="91" t="s">
        <v>108</v>
      </c>
      <c r="C93" s="88">
        <v>12</v>
      </c>
      <c r="D93" s="88">
        <v>1</v>
      </c>
      <c r="E93" s="88"/>
      <c r="F93" s="88"/>
      <c r="G93" s="88">
        <v>2</v>
      </c>
      <c r="H93" s="88">
        <v>0</v>
      </c>
      <c r="I93" s="88">
        <v>3</v>
      </c>
      <c r="J93" s="88">
        <v>0</v>
      </c>
      <c r="K93" s="80">
        <f t="shared" si="15"/>
        <v>18</v>
      </c>
    </row>
    <row r="94" spans="1:11" ht="14.25" x14ac:dyDescent="0.2">
      <c r="A94" s="316" t="s">
        <v>238</v>
      </c>
      <c r="B94" s="317"/>
      <c r="C94" s="317"/>
      <c r="D94" s="317"/>
      <c r="E94" s="317"/>
      <c r="F94" s="317"/>
      <c r="G94" s="317"/>
      <c r="H94" s="317"/>
      <c r="I94" s="317"/>
      <c r="J94" s="317"/>
      <c r="K94" s="317"/>
    </row>
    <row r="95" spans="1:11" ht="27" customHeight="1" x14ac:dyDescent="0.2">
      <c r="A95" s="40" t="s">
        <v>10</v>
      </c>
      <c r="B95" s="86" t="s">
        <v>9</v>
      </c>
      <c r="C95" s="297"/>
      <c r="D95" s="297"/>
      <c r="E95" s="297"/>
      <c r="F95" s="297"/>
      <c r="G95" s="297"/>
      <c r="H95" s="297"/>
      <c r="I95" s="297"/>
      <c r="J95" s="297"/>
      <c r="K95" s="297"/>
    </row>
    <row r="96" spans="1:11" x14ac:dyDescent="0.2">
      <c r="A96" s="42" t="s">
        <v>5</v>
      </c>
      <c r="B96" s="87" t="s">
        <v>8</v>
      </c>
      <c r="C96" s="63"/>
      <c r="D96" s="63"/>
      <c r="E96" s="63"/>
      <c r="F96" s="63"/>
      <c r="G96" s="63"/>
      <c r="H96" s="63"/>
      <c r="I96" s="88"/>
      <c r="J96" s="88"/>
      <c r="K96" s="80">
        <f>SUM(C96:J96)</f>
        <v>0</v>
      </c>
    </row>
    <row r="97" spans="1:11" x14ac:dyDescent="0.2">
      <c r="A97" s="42" t="s">
        <v>11</v>
      </c>
      <c r="B97" s="89" t="s">
        <v>6</v>
      </c>
      <c r="C97" s="63"/>
      <c r="D97" s="63"/>
      <c r="E97" s="63"/>
      <c r="F97" s="63"/>
      <c r="G97" s="63"/>
      <c r="H97" s="63"/>
      <c r="I97" s="88"/>
      <c r="J97" s="88"/>
      <c r="K97" s="80">
        <f t="shared" ref="K97:K105" si="16">SUM(C97:J97)</f>
        <v>0</v>
      </c>
    </row>
    <row r="98" spans="1:11" ht="25.5" x14ac:dyDescent="0.2">
      <c r="A98" s="42" t="s">
        <v>12</v>
      </c>
      <c r="B98" s="89">
        <v>41.43</v>
      </c>
      <c r="C98" s="63"/>
      <c r="D98" s="63"/>
      <c r="E98" s="63"/>
      <c r="F98" s="63"/>
      <c r="G98" s="63"/>
      <c r="H98" s="63"/>
      <c r="I98" s="88"/>
      <c r="J98" s="88"/>
      <c r="K98" s="80">
        <f t="shared" si="16"/>
        <v>0</v>
      </c>
    </row>
    <row r="99" spans="1:11" ht="25.5" x14ac:dyDescent="0.2">
      <c r="A99" s="42" t="s">
        <v>13</v>
      </c>
      <c r="B99" s="89" t="s">
        <v>7</v>
      </c>
      <c r="C99" s="63"/>
      <c r="D99" s="63"/>
      <c r="E99" s="63"/>
      <c r="F99" s="63"/>
      <c r="G99" s="63"/>
      <c r="H99" s="63"/>
      <c r="I99" s="88"/>
      <c r="J99" s="88"/>
      <c r="K99" s="80">
        <f t="shared" si="16"/>
        <v>0</v>
      </c>
    </row>
    <row r="100" spans="1:11" ht="25.5" x14ac:dyDescent="0.2">
      <c r="A100" s="42" t="s">
        <v>14</v>
      </c>
      <c r="B100" s="89" t="s">
        <v>20</v>
      </c>
      <c r="C100" s="63">
        <v>284</v>
      </c>
      <c r="D100" s="63">
        <v>0</v>
      </c>
      <c r="E100" s="63"/>
      <c r="F100" s="63"/>
      <c r="G100" s="63"/>
      <c r="H100" s="63"/>
      <c r="I100" s="88"/>
      <c r="J100" s="88"/>
      <c r="K100" s="80">
        <f t="shared" si="16"/>
        <v>284</v>
      </c>
    </row>
    <row r="101" spans="1:11" x14ac:dyDescent="0.2">
      <c r="A101" s="42" t="s">
        <v>15</v>
      </c>
      <c r="B101" s="89">
        <v>62.65</v>
      </c>
      <c r="C101" s="63"/>
      <c r="D101" s="63"/>
      <c r="E101" s="63"/>
      <c r="F101" s="63"/>
      <c r="G101" s="63"/>
      <c r="H101" s="63"/>
      <c r="I101" s="88"/>
      <c r="J101" s="88"/>
      <c r="K101" s="80">
        <f t="shared" si="16"/>
        <v>0</v>
      </c>
    </row>
    <row r="102" spans="1:11" ht="25.5" x14ac:dyDescent="0.2">
      <c r="A102" s="42" t="s">
        <v>16</v>
      </c>
      <c r="B102" s="89">
        <v>68</v>
      </c>
      <c r="C102" s="63"/>
      <c r="D102" s="63"/>
      <c r="E102" s="63"/>
      <c r="F102" s="63"/>
      <c r="G102" s="63"/>
      <c r="H102" s="63"/>
      <c r="I102" s="88"/>
      <c r="J102" s="88"/>
      <c r="K102" s="80">
        <f t="shared" si="16"/>
        <v>0</v>
      </c>
    </row>
    <row r="103" spans="1:11" ht="25.5" x14ac:dyDescent="0.2">
      <c r="A103" s="42" t="s">
        <v>17</v>
      </c>
      <c r="B103" s="89">
        <v>74.75</v>
      </c>
      <c r="C103" s="63">
        <v>725</v>
      </c>
      <c r="D103" s="63">
        <v>594</v>
      </c>
      <c r="E103" s="63">
        <v>193</v>
      </c>
      <c r="F103" s="63">
        <v>343</v>
      </c>
      <c r="G103" s="63">
        <v>249</v>
      </c>
      <c r="H103" s="63">
        <v>316</v>
      </c>
      <c r="I103" s="88">
        <v>57</v>
      </c>
      <c r="J103" s="88">
        <v>8</v>
      </c>
      <c r="K103" s="80">
        <f t="shared" si="16"/>
        <v>2485</v>
      </c>
    </row>
    <row r="104" spans="1:11" x14ac:dyDescent="0.2">
      <c r="A104" s="42" t="s">
        <v>18</v>
      </c>
      <c r="B104" s="89">
        <v>77</v>
      </c>
      <c r="C104" s="63"/>
      <c r="D104" s="63"/>
      <c r="E104" s="63"/>
      <c r="F104" s="63"/>
      <c r="G104" s="63"/>
      <c r="H104" s="63"/>
      <c r="I104" s="88"/>
      <c r="J104" s="88"/>
      <c r="K104" s="80">
        <f t="shared" si="16"/>
        <v>0</v>
      </c>
    </row>
    <row r="105" spans="1:11" x14ac:dyDescent="0.2">
      <c r="A105" s="42" t="s">
        <v>19</v>
      </c>
      <c r="B105" s="89">
        <v>81.819999999999993</v>
      </c>
      <c r="C105" s="63"/>
      <c r="D105" s="63"/>
      <c r="E105" s="63"/>
      <c r="F105" s="63"/>
      <c r="G105" s="63"/>
      <c r="H105" s="63"/>
      <c r="I105" s="88"/>
      <c r="J105" s="88"/>
      <c r="K105" s="80">
        <f t="shared" si="16"/>
        <v>0</v>
      </c>
    </row>
    <row r="106" spans="1:11" x14ac:dyDescent="0.2">
      <c r="A106" s="45" t="s">
        <v>107</v>
      </c>
      <c r="B106" s="90" t="s">
        <v>108</v>
      </c>
      <c r="C106" s="80">
        <f>SUM(C96:C105)</f>
        <v>1009</v>
      </c>
      <c r="D106" s="80">
        <f t="shared" ref="D106:J106" si="17">SUM(D96:D105)</f>
        <v>594</v>
      </c>
      <c r="E106" s="80">
        <f t="shared" si="17"/>
        <v>193</v>
      </c>
      <c r="F106" s="80">
        <f t="shared" si="17"/>
        <v>343</v>
      </c>
      <c r="G106" s="80">
        <f t="shared" si="17"/>
        <v>249</v>
      </c>
      <c r="H106" s="80">
        <f t="shared" si="17"/>
        <v>316</v>
      </c>
      <c r="I106" s="80">
        <f t="shared" si="17"/>
        <v>57</v>
      </c>
      <c r="J106" s="80">
        <f t="shared" si="17"/>
        <v>8</v>
      </c>
      <c r="K106" s="80">
        <f>SUM(K96:K105)</f>
        <v>2769</v>
      </c>
    </row>
    <row r="107" spans="1:11" x14ac:dyDescent="0.2">
      <c r="A107" s="85" t="s">
        <v>267</v>
      </c>
      <c r="B107" s="91" t="s">
        <v>108</v>
      </c>
      <c r="C107" s="88">
        <v>732</v>
      </c>
      <c r="D107" s="88">
        <v>514</v>
      </c>
      <c r="E107" s="88">
        <v>188</v>
      </c>
      <c r="F107" s="88">
        <v>319</v>
      </c>
      <c r="G107" s="88">
        <v>202</v>
      </c>
      <c r="H107" s="88">
        <v>229</v>
      </c>
      <c r="I107" s="88">
        <v>23</v>
      </c>
      <c r="J107" s="88">
        <v>5</v>
      </c>
      <c r="K107" s="79">
        <f t="shared" ref="K107:K108" si="18">SUM(C107:J107)</f>
        <v>2212</v>
      </c>
    </row>
    <row r="108" spans="1:11" x14ac:dyDescent="0.2">
      <c r="A108" s="85" t="s">
        <v>268</v>
      </c>
      <c r="B108" s="91" t="s">
        <v>108</v>
      </c>
      <c r="C108" s="88">
        <v>28</v>
      </c>
      <c r="D108" s="88">
        <v>2</v>
      </c>
      <c r="E108" s="88">
        <v>1</v>
      </c>
      <c r="F108" s="88">
        <v>1</v>
      </c>
      <c r="G108" s="88">
        <v>3</v>
      </c>
      <c r="H108" s="88">
        <v>1</v>
      </c>
      <c r="I108" s="88">
        <v>2</v>
      </c>
      <c r="J108" s="88">
        <v>0</v>
      </c>
      <c r="K108" s="79">
        <f t="shared" si="18"/>
        <v>38</v>
      </c>
    </row>
    <row r="109" spans="1:11" ht="14.25" x14ac:dyDescent="0.2">
      <c r="A109" s="316" t="s">
        <v>239</v>
      </c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</row>
    <row r="110" spans="1:11" ht="29.25" customHeight="1" x14ac:dyDescent="0.2">
      <c r="A110" s="40" t="s">
        <v>10</v>
      </c>
      <c r="B110" s="86" t="s">
        <v>9</v>
      </c>
      <c r="C110" s="297"/>
      <c r="D110" s="297"/>
      <c r="E110" s="297"/>
      <c r="F110" s="297"/>
      <c r="G110" s="297"/>
      <c r="H110" s="297"/>
      <c r="I110" s="297"/>
      <c r="J110" s="297"/>
      <c r="K110" s="297"/>
    </row>
    <row r="111" spans="1:11" x14ac:dyDescent="0.2">
      <c r="A111" s="42" t="s">
        <v>5</v>
      </c>
      <c r="B111" s="87" t="s">
        <v>8</v>
      </c>
      <c r="C111" s="63">
        <v>503</v>
      </c>
      <c r="D111" s="63">
        <v>128</v>
      </c>
      <c r="E111" s="63"/>
      <c r="F111" s="63"/>
      <c r="G111" s="63">
        <v>96</v>
      </c>
      <c r="H111" s="63">
        <v>12</v>
      </c>
      <c r="I111" s="88">
        <v>5</v>
      </c>
      <c r="J111" s="88">
        <v>5</v>
      </c>
      <c r="K111" s="80">
        <f>SUM(C111:J111)</f>
        <v>749</v>
      </c>
    </row>
    <row r="112" spans="1:11" x14ac:dyDescent="0.2">
      <c r="A112" s="42" t="s">
        <v>11</v>
      </c>
      <c r="B112" s="89" t="s">
        <v>6</v>
      </c>
      <c r="C112" s="63"/>
      <c r="D112" s="63"/>
      <c r="E112" s="63"/>
      <c r="F112" s="63"/>
      <c r="G112" s="63">
        <v>7</v>
      </c>
      <c r="H112" s="63">
        <v>0</v>
      </c>
      <c r="I112" s="88">
        <v>14</v>
      </c>
      <c r="J112" s="88">
        <v>1</v>
      </c>
      <c r="K112" s="80">
        <f t="shared" ref="K112:K120" si="19">SUM(C112:J112)</f>
        <v>22</v>
      </c>
    </row>
    <row r="113" spans="1:11" ht="25.5" x14ac:dyDescent="0.2">
      <c r="A113" s="42" t="s">
        <v>12</v>
      </c>
      <c r="B113" s="89">
        <v>41.43</v>
      </c>
      <c r="C113" s="63"/>
      <c r="D113" s="63"/>
      <c r="E113" s="63"/>
      <c r="F113" s="63"/>
      <c r="G113" s="63"/>
      <c r="H113" s="63"/>
      <c r="I113" s="88"/>
      <c r="J113" s="88"/>
      <c r="K113" s="80">
        <f t="shared" si="19"/>
        <v>0</v>
      </c>
    </row>
    <row r="114" spans="1:11" ht="25.5" x14ac:dyDescent="0.2">
      <c r="A114" s="42" t="s">
        <v>13</v>
      </c>
      <c r="B114" s="89" t="s">
        <v>7</v>
      </c>
      <c r="C114" s="63"/>
      <c r="D114" s="63"/>
      <c r="E114" s="63"/>
      <c r="F114" s="63"/>
      <c r="G114" s="63"/>
      <c r="H114" s="63"/>
      <c r="I114" s="88"/>
      <c r="J114" s="88"/>
      <c r="K114" s="80">
        <f t="shared" si="19"/>
        <v>0</v>
      </c>
    </row>
    <row r="115" spans="1:11" ht="25.5" x14ac:dyDescent="0.2">
      <c r="A115" s="42" t="s">
        <v>14</v>
      </c>
      <c r="B115" s="89" t="s">
        <v>20</v>
      </c>
      <c r="C115" s="63"/>
      <c r="D115" s="63"/>
      <c r="E115" s="63"/>
      <c r="F115" s="63"/>
      <c r="G115" s="63"/>
      <c r="H115" s="63"/>
      <c r="I115" s="88"/>
      <c r="J115" s="88"/>
      <c r="K115" s="80">
        <f t="shared" si="19"/>
        <v>0</v>
      </c>
    </row>
    <row r="116" spans="1:11" x14ac:dyDescent="0.2">
      <c r="A116" s="42" t="s">
        <v>15</v>
      </c>
      <c r="B116" s="89">
        <v>62.65</v>
      </c>
      <c r="C116" s="63"/>
      <c r="D116" s="63"/>
      <c r="E116" s="63"/>
      <c r="F116" s="63"/>
      <c r="G116" s="63"/>
      <c r="H116" s="63"/>
      <c r="I116" s="88"/>
      <c r="J116" s="88"/>
      <c r="K116" s="80">
        <f t="shared" si="19"/>
        <v>0</v>
      </c>
    </row>
    <row r="117" spans="1:11" ht="25.5" x14ac:dyDescent="0.2">
      <c r="A117" s="42" t="s">
        <v>16</v>
      </c>
      <c r="B117" s="89">
        <v>68</v>
      </c>
      <c r="C117" s="63"/>
      <c r="D117" s="63"/>
      <c r="E117" s="63"/>
      <c r="F117" s="63"/>
      <c r="G117" s="63"/>
      <c r="H117" s="63"/>
      <c r="I117" s="88"/>
      <c r="J117" s="88"/>
      <c r="K117" s="80">
        <f t="shared" si="19"/>
        <v>0</v>
      </c>
    </row>
    <row r="118" spans="1:11" ht="25.5" x14ac:dyDescent="0.2">
      <c r="A118" s="42" t="s">
        <v>17</v>
      </c>
      <c r="B118" s="89">
        <v>74.75</v>
      </c>
      <c r="C118" s="63"/>
      <c r="D118" s="63"/>
      <c r="E118" s="63"/>
      <c r="F118" s="63"/>
      <c r="G118" s="63"/>
      <c r="H118" s="63"/>
      <c r="I118" s="88"/>
      <c r="J118" s="88"/>
      <c r="K118" s="80">
        <f t="shared" si="19"/>
        <v>0</v>
      </c>
    </row>
    <row r="119" spans="1:11" x14ac:dyDescent="0.2">
      <c r="A119" s="42" t="s">
        <v>18</v>
      </c>
      <c r="B119" s="89">
        <v>77</v>
      </c>
      <c r="C119" s="63"/>
      <c r="D119" s="63"/>
      <c r="E119" s="63"/>
      <c r="F119" s="63"/>
      <c r="G119" s="63"/>
      <c r="H119" s="63"/>
      <c r="I119" s="88"/>
      <c r="J119" s="88"/>
      <c r="K119" s="80">
        <f t="shared" si="19"/>
        <v>0</v>
      </c>
    </row>
    <row r="120" spans="1:11" x14ac:dyDescent="0.2">
      <c r="A120" s="42" t="s">
        <v>19</v>
      </c>
      <c r="B120" s="89">
        <v>81.819999999999993</v>
      </c>
      <c r="C120" s="63"/>
      <c r="D120" s="63"/>
      <c r="E120" s="63"/>
      <c r="F120" s="63"/>
      <c r="G120" s="63"/>
      <c r="H120" s="63"/>
      <c r="I120" s="88"/>
      <c r="J120" s="88"/>
      <c r="K120" s="80">
        <f t="shared" si="19"/>
        <v>0</v>
      </c>
    </row>
    <row r="121" spans="1:11" x14ac:dyDescent="0.2">
      <c r="A121" s="45" t="s">
        <v>107</v>
      </c>
      <c r="B121" s="90" t="s">
        <v>108</v>
      </c>
      <c r="C121" s="80">
        <f>SUM(C111:C120)</f>
        <v>503</v>
      </c>
      <c r="D121" s="80">
        <f t="shared" ref="D121:J121" si="20">SUM(D111:D120)</f>
        <v>128</v>
      </c>
      <c r="E121" s="80">
        <f t="shared" si="20"/>
        <v>0</v>
      </c>
      <c r="F121" s="80">
        <f t="shared" si="20"/>
        <v>0</v>
      </c>
      <c r="G121" s="80">
        <f t="shared" si="20"/>
        <v>103</v>
      </c>
      <c r="H121" s="80">
        <f t="shared" si="20"/>
        <v>12</v>
      </c>
      <c r="I121" s="80">
        <f t="shared" si="20"/>
        <v>19</v>
      </c>
      <c r="J121" s="80">
        <f t="shared" si="20"/>
        <v>6</v>
      </c>
      <c r="K121" s="80">
        <f>SUM(K111:K120)</f>
        <v>771</v>
      </c>
    </row>
    <row r="122" spans="1:11" x14ac:dyDescent="0.2">
      <c r="A122" s="85" t="s">
        <v>269</v>
      </c>
      <c r="B122" s="91" t="s">
        <v>108</v>
      </c>
      <c r="C122" s="88">
        <v>194</v>
      </c>
      <c r="D122" s="88">
        <v>46</v>
      </c>
      <c r="E122" s="88"/>
      <c r="F122" s="88"/>
      <c r="G122" s="88">
        <v>58</v>
      </c>
      <c r="H122" s="88">
        <v>9</v>
      </c>
      <c r="I122" s="88">
        <v>9</v>
      </c>
      <c r="J122" s="88">
        <v>1</v>
      </c>
      <c r="K122" s="80">
        <f t="shared" ref="K122:K123" si="21">SUM(C122:J122)</f>
        <v>317</v>
      </c>
    </row>
    <row r="123" spans="1:11" x14ac:dyDescent="0.2">
      <c r="A123" s="85" t="s">
        <v>270</v>
      </c>
      <c r="B123" s="91" t="s">
        <v>108</v>
      </c>
      <c r="C123" s="88">
        <v>19</v>
      </c>
      <c r="D123" s="88">
        <v>5</v>
      </c>
      <c r="E123" s="88"/>
      <c r="F123" s="88"/>
      <c r="G123" s="88">
        <v>3</v>
      </c>
      <c r="H123" s="88">
        <v>0</v>
      </c>
      <c r="I123" s="88">
        <v>0</v>
      </c>
      <c r="J123" s="88">
        <v>0</v>
      </c>
      <c r="K123" s="80">
        <f t="shared" si="21"/>
        <v>27</v>
      </c>
    </row>
    <row r="124" spans="1:11" ht="15" customHeight="1" x14ac:dyDescent="0.2">
      <c r="A124" s="316" t="s">
        <v>231</v>
      </c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</row>
    <row r="125" spans="1:11" ht="27.75" customHeight="1" x14ac:dyDescent="0.2">
      <c r="A125" s="40" t="s">
        <v>10</v>
      </c>
      <c r="B125" s="86" t="s">
        <v>9</v>
      </c>
      <c r="C125" s="297"/>
      <c r="D125" s="297"/>
      <c r="E125" s="297"/>
      <c r="F125" s="297"/>
      <c r="G125" s="297"/>
      <c r="H125" s="297"/>
      <c r="I125" s="297"/>
      <c r="J125" s="297"/>
      <c r="K125" s="297"/>
    </row>
    <row r="126" spans="1:11" x14ac:dyDescent="0.2">
      <c r="A126" s="42" t="s">
        <v>5</v>
      </c>
      <c r="B126" s="87" t="s">
        <v>8</v>
      </c>
      <c r="C126" s="92">
        <f>SUM(C6,C21,C36,C51,C66,C81,C96,C111)</f>
        <v>621</v>
      </c>
      <c r="D126" s="92">
        <f t="shared" ref="D126:J126" si="22">SUM(D6,D21,D36,D51,D66,D81,D96,D111)</f>
        <v>222</v>
      </c>
      <c r="E126" s="92">
        <f t="shared" si="22"/>
        <v>0</v>
      </c>
      <c r="F126" s="92">
        <f t="shared" si="22"/>
        <v>0</v>
      </c>
      <c r="G126" s="92">
        <f t="shared" si="22"/>
        <v>122</v>
      </c>
      <c r="H126" s="92">
        <f t="shared" si="22"/>
        <v>110</v>
      </c>
      <c r="I126" s="92">
        <f t="shared" si="22"/>
        <v>23</v>
      </c>
      <c r="J126" s="92">
        <f t="shared" si="22"/>
        <v>8</v>
      </c>
      <c r="K126" s="93">
        <f>SUM(C126:J126)</f>
        <v>1106</v>
      </c>
    </row>
    <row r="127" spans="1:11" x14ac:dyDescent="0.2">
      <c r="A127" s="42" t="s">
        <v>11</v>
      </c>
      <c r="B127" s="89" t="s">
        <v>6</v>
      </c>
      <c r="C127" s="92">
        <f t="shared" ref="C127:J138" si="23">SUM(C7,C22,C37,C52,C67,C82,C97,C112)</f>
        <v>196</v>
      </c>
      <c r="D127" s="92">
        <f t="shared" si="23"/>
        <v>169</v>
      </c>
      <c r="E127" s="92">
        <f t="shared" si="23"/>
        <v>0</v>
      </c>
      <c r="F127" s="92">
        <f t="shared" si="23"/>
        <v>0</v>
      </c>
      <c r="G127" s="92">
        <f t="shared" si="23"/>
        <v>22</v>
      </c>
      <c r="H127" s="92">
        <f t="shared" si="23"/>
        <v>61</v>
      </c>
      <c r="I127" s="92">
        <f t="shared" si="23"/>
        <v>29</v>
      </c>
      <c r="J127" s="92">
        <f t="shared" si="23"/>
        <v>24</v>
      </c>
      <c r="K127" s="93">
        <f t="shared" ref="K127:K135" si="24">SUM(C127:J127)</f>
        <v>501</v>
      </c>
    </row>
    <row r="128" spans="1:11" ht="25.5" x14ac:dyDescent="0.2">
      <c r="A128" s="42" t="s">
        <v>12</v>
      </c>
      <c r="B128" s="89">
        <v>41.43</v>
      </c>
      <c r="C128" s="92">
        <f t="shared" si="23"/>
        <v>0</v>
      </c>
      <c r="D128" s="92">
        <f t="shared" si="23"/>
        <v>0</v>
      </c>
      <c r="E128" s="92">
        <f t="shared" si="23"/>
        <v>0</v>
      </c>
      <c r="F128" s="92">
        <f t="shared" si="23"/>
        <v>0</v>
      </c>
      <c r="G128" s="92">
        <f t="shared" si="23"/>
        <v>0</v>
      </c>
      <c r="H128" s="92">
        <f t="shared" si="23"/>
        <v>0</v>
      </c>
      <c r="I128" s="92">
        <f t="shared" si="23"/>
        <v>0</v>
      </c>
      <c r="J128" s="92">
        <f t="shared" si="23"/>
        <v>0</v>
      </c>
      <c r="K128" s="93">
        <f t="shared" si="24"/>
        <v>0</v>
      </c>
    </row>
    <row r="129" spans="1:11" ht="25.5" x14ac:dyDescent="0.2">
      <c r="A129" s="42" t="s">
        <v>13</v>
      </c>
      <c r="B129" s="89" t="s">
        <v>7</v>
      </c>
      <c r="C129" s="92">
        <f t="shared" si="23"/>
        <v>478</v>
      </c>
      <c r="D129" s="92">
        <f t="shared" si="23"/>
        <v>216</v>
      </c>
      <c r="E129" s="92">
        <f t="shared" si="23"/>
        <v>0</v>
      </c>
      <c r="F129" s="92">
        <f t="shared" si="23"/>
        <v>0</v>
      </c>
      <c r="G129" s="92">
        <f t="shared" si="23"/>
        <v>0</v>
      </c>
      <c r="H129" s="92">
        <f t="shared" si="23"/>
        <v>0</v>
      </c>
      <c r="I129" s="92">
        <f t="shared" si="23"/>
        <v>0</v>
      </c>
      <c r="J129" s="92">
        <f t="shared" si="23"/>
        <v>0</v>
      </c>
      <c r="K129" s="93">
        <f t="shared" si="24"/>
        <v>694</v>
      </c>
    </row>
    <row r="130" spans="1:11" ht="25.5" x14ac:dyDescent="0.2">
      <c r="A130" s="42" t="s">
        <v>14</v>
      </c>
      <c r="B130" s="89" t="s">
        <v>20</v>
      </c>
      <c r="C130" s="92">
        <f t="shared" si="23"/>
        <v>684</v>
      </c>
      <c r="D130" s="92">
        <f t="shared" si="23"/>
        <v>419</v>
      </c>
      <c r="E130" s="92">
        <f t="shared" si="23"/>
        <v>0</v>
      </c>
      <c r="F130" s="92">
        <f t="shared" si="23"/>
        <v>0</v>
      </c>
      <c r="G130" s="92">
        <f t="shared" si="23"/>
        <v>180</v>
      </c>
      <c r="H130" s="92">
        <f t="shared" si="23"/>
        <v>93</v>
      </c>
      <c r="I130" s="92">
        <f t="shared" si="23"/>
        <v>28</v>
      </c>
      <c r="J130" s="92">
        <f t="shared" si="23"/>
        <v>15</v>
      </c>
      <c r="K130" s="93">
        <f t="shared" si="24"/>
        <v>1419</v>
      </c>
    </row>
    <row r="131" spans="1:11" x14ac:dyDescent="0.2">
      <c r="A131" s="42" t="s">
        <v>15</v>
      </c>
      <c r="B131" s="89">
        <v>62.65</v>
      </c>
      <c r="C131" s="92">
        <f t="shared" si="23"/>
        <v>395</v>
      </c>
      <c r="D131" s="92">
        <f t="shared" si="23"/>
        <v>237</v>
      </c>
      <c r="E131" s="92">
        <f t="shared" si="23"/>
        <v>0</v>
      </c>
      <c r="F131" s="92">
        <f t="shared" si="23"/>
        <v>0</v>
      </c>
      <c r="G131" s="92">
        <f t="shared" si="23"/>
        <v>200</v>
      </c>
      <c r="H131" s="92">
        <f t="shared" si="23"/>
        <v>0</v>
      </c>
      <c r="I131" s="92">
        <f t="shared" si="23"/>
        <v>23</v>
      </c>
      <c r="J131" s="92">
        <f t="shared" si="23"/>
        <v>4</v>
      </c>
      <c r="K131" s="93">
        <f t="shared" si="24"/>
        <v>859</v>
      </c>
    </row>
    <row r="132" spans="1:11" ht="25.5" x14ac:dyDescent="0.2">
      <c r="A132" s="42" t="s">
        <v>16</v>
      </c>
      <c r="B132" s="89">
        <v>68</v>
      </c>
      <c r="C132" s="92">
        <f t="shared" si="23"/>
        <v>0</v>
      </c>
      <c r="D132" s="92">
        <f t="shared" si="23"/>
        <v>0</v>
      </c>
      <c r="E132" s="92">
        <f t="shared" si="23"/>
        <v>0</v>
      </c>
      <c r="F132" s="92">
        <f t="shared" si="23"/>
        <v>0</v>
      </c>
      <c r="G132" s="92">
        <f t="shared" si="23"/>
        <v>0</v>
      </c>
      <c r="H132" s="92">
        <f t="shared" si="23"/>
        <v>0</v>
      </c>
      <c r="I132" s="92">
        <f t="shared" si="23"/>
        <v>0</v>
      </c>
      <c r="J132" s="92">
        <f t="shared" si="23"/>
        <v>0</v>
      </c>
      <c r="K132" s="93">
        <f t="shared" si="24"/>
        <v>0</v>
      </c>
    </row>
    <row r="133" spans="1:11" ht="25.5" x14ac:dyDescent="0.2">
      <c r="A133" s="42" t="s">
        <v>17</v>
      </c>
      <c r="B133" s="89">
        <v>74.75</v>
      </c>
      <c r="C133" s="92">
        <f t="shared" si="23"/>
        <v>725</v>
      </c>
      <c r="D133" s="92">
        <f t="shared" si="23"/>
        <v>594</v>
      </c>
      <c r="E133" s="92">
        <f t="shared" si="23"/>
        <v>193</v>
      </c>
      <c r="F133" s="92">
        <f t="shared" si="23"/>
        <v>343</v>
      </c>
      <c r="G133" s="92">
        <f t="shared" si="23"/>
        <v>250</v>
      </c>
      <c r="H133" s="92">
        <f t="shared" si="23"/>
        <v>318</v>
      </c>
      <c r="I133" s="92">
        <f t="shared" si="23"/>
        <v>57</v>
      </c>
      <c r="J133" s="92">
        <f t="shared" si="23"/>
        <v>8</v>
      </c>
      <c r="K133" s="93">
        <f t="shared" si="24"/>
        <v>2488</v>
      </c>
    </row>
    <row r="134" spans="1:11" x14ac:dyDescent="0.2">
      <c r="A134" s="42" t="s">
        <v>18</v>
      </c>
      <c r="B134" s="89">
        <v>77</v>
      </c>
      <c r="C134" s="92">
        <f t="shared" si="23"/>
        <v>0</v>
      </c>
      <c r="D134" s="92">
        <f t="shared" si="23"/>
        <v>0</v>
      </c>
      <c r="E134" s="92">
        <f t="shared" si="23"/>
        <v>0</v>
      </c>
      <c r="F134" s="92">
        <f t="shared" si="23"/>
        <v>0</v>
      </c>
      <c r="G134" s="92">
        <f t="shared" si="23"/>
        <v>0</v>
      </c>
      <c r="H134" s="92">
        <f t="shared" si="23"/>
        <v>0</v>
      </c>
      <c r="I134" s="92">
        <f t="shared" si="23"/>
        <v>0</v>
      </c>
      <c r="J134" s="92">
        <f t="shared" si="23"/>
        <v>0</v>
      </c>
      <c r="K134" s="93">
        <f t="shared" si="24"/>
        <v>0</v>
      </c>
    </row>
    <row r="135" spans="1:11" x14ac:dyDescent="0.2">
      <c r="A135" s="42" t="s">
        <v>19</v>
      </c>
      <c r="B135" s="89">
        <v>81.819999999999993</v>
      </c>
      <c r="C135" s="92">
        <f t="shared" si="23"/>
        <v>223</v>
      </c>
      <c r="D135" s="92">
        <f t="shared" si="23"/>
        <v>0</v>
      </c>
      <c r="E135" s="92">
        <f t="shared" si="23"/>
        <v>0</v>
      </c>
      <c r="F135" s="92">
        <f t="shared" si="23"/>
        <v>0</v>
      </c>
      <c r="G135" s="92">
        <f t="shared" si="23"/>
        <v>107</v>
      </c>
      <c r="H135" s="92">
        <f t="shared" si="23"/>
        <v>0</v>
      </c>
      <c r="I135" s="92">
        <f t="shared" si="23"/>
        <v>14</v>
      </c>
      <c r="J135" s="92">
        <f t="shared" si="23"/>
        <v>27</v>
      </c>
      <c r="K135" s="93">
        <f t="shared" si="24"/>
        <v>371</v>
      </c>
    </row>
    <row r="136" spans="1:11" x14ac:dyDescent="0.2">
      <c r="A136" s="47" t="s">
        <v>390</v>
      </c>
      <c r="B136" s="94" t="s">
        <v>108</v>
      </c>
      <c r="C136" s="95">
        <f t="shared" si="23"/>
        <v>3322</v>
      </c>
      <c r="D136" s="95">
        <f t="shared" si="23"/>
        <v>1857</v>
      </c>
      <c r="E136" s="95">
        <f t="shared" si="23"/>
        <v>193</v>
      </c>
      <c r="F136" s="95">
        <f t="shared" si="23"/>
        <v>343</v>
      </c>
      <c r="G136" s="95">
        <f t="shared" si="23"/>
        <v>881</v>
      </c>
      <c r="H136" s="95">
        <f t="shared" si="23"/>
        <v>582</v>
      </c>
      <c r="I136" s="95">
        <f t="shared" si="23"/>
        <v>174</v>
      </c>
      <c r="J136" s="95">
        <f t="shared" si="23"/>
        <v>86</v>
      </c>
      <c r="K136" s="95">
        <f>SUM(K126:K135)</f>
        <v>7438</v>
      </c>
    </row>
    <row r="137" spans="1:11" x14ac:dyDescent="0.2">
      <c r="A137" s="38" t="s">
        <v>92</v>
      </c>
      <c r="B137" s="96" t="s">
        <v>108</v>
      </c>
      <c r="C137" s="92">
        <f t="shared" si="23"/>
        <v>2152</v>
      </c>
      <c r="D137" s="92">
        <f t="shared" si="23"/>
        <v>1329</v>
      </c>
      <c r="E137" s="92">
        <f t="shared" si="23"/>
        <v>188</v>
      </c>
      <c r="F137" s="92">
        <f t="shared" si="23"/>
        <v>319</v>
      </c>
      <c r="G137" s="92">
        <f t="shared" si="23"/>
        <v>618</v>
      </c>
      <c r="H137" s="92">
        <f t="shared" si="23"/>
        <v>387</v>
      </c>
      <c r="I137" s="92">
        <f t="shared" si="23"/>
        <v>71</v>
      </c>
      <c r="J137" s="92">
        <f t="shared" si="23"/>
        <v>36</v>
      </c>
      <c r="K137" s="80">
        <f t="shared" si="2"/>
        <v>5100</v>
      </c>
    </row>
    <row r="138" spans="1:11" x14ac:dyDescent="0.2">
      <c r="A138" s="38" t="s">
        <v>93</v>
      </c>
      <c r="B138" s="96" t="s">
        <v>108</v>
      </c>
      <c r="C138" s="92">
        <f t="shared" si="23"/>
        <v>128</v>
      </c>
      <c r="D138" s="92">
        <f t="shared" si="23"/>
        <v>18</v>
      </c>
      <c r="E138" s="92">
        <f t="shared" si="23"/>
        <v>1</v>
      </c>
      <c r="F138" s="92">
        <f t="shared" si="23"/>
        <v>1</v>
      </c>
      <c r="G138" s="92">
        <f t="shared" si="23"/>
        <v>25</v>
      </c>
      <c r="H138" s="92">
        <f t="shared" si="23"/>
        <v>5</v>
      </c>
      <c r="I138" s="92">
        <f t="shared" si="23"/>
        <v>10</v>
      </c>
      <c r="J138" s="92">
        <f t="shared" si="23"/>
        <v>6</v>
      </c>
      <c r="K138" s="80">
        <f t="shared" si="2"/>
        <v>194</v>
      </c>
    </row>
  </sheetData>
  <sheetProtection password="CCE3" sheet="1" objects="1" scenarios="1"/>
  <mergeCells count="26">
    <mergeCell ref="I2:J2"/>
    <mergeCell ref="A1:K1"/>
    <mergeCell ref="C2:D2"/>
    <mergeCell ref="E2:F2"/>
    <mergeCell ref="G2:H2"/>
    <mergeCell ref="A2:A3"/>
    <mergeCell ref="B2:B3"/>
    <mergeCell ref="K2:K3"/>
    <mergeCell ref="C5:K5"/>
    <mergeCell ref="C20:K20"/>
    <mergeCell ref="C35:K35"/>
    <mergeCell ref="C50:K50"/>
    <mergeCell ref="A4:K4"/>
    <mergeCell ref="A19:K19"/>
    <mergeCell ref="A34:K34"/>
    <mergeCell ref="A49:K49"/>
    <mergeCell ref="C65:K65"/>
    <mergeCell ref="C80:K80"/>
    <mergeCell ref="A64:K64"/>
    <mergeCell ref="A79:K79"/>
    <mergeCell ref="A94:K94"/>
    <mergeCell ref="C95:K95"/>
    <mergeCell ref="C110:K110"/>
    <mergeCell ref="C125:K125"/>
    <mergeCell ref="A109:K109"/>
    <mergeCell ref="A124:K124"/>
  </mergeCells>
  <pageMargins left="0.70866141732283472" right="0.70866141732283472" top="0.74803149606299213" bottom="0.74803149606299213" header="0.31496062992125984" footer="0.31496062992125984"/>
  <pageSetup paperSize="9" scale="77" firstPageNumber="86" fitToHeight="0" orientation="portrait" useFirstPageNumber="1" r:id="rId1"/>
  <headerFooter>
    <oddFooter>&amp;C&amp;P</oddFooter>
  </headerFooter>
  <rowBreaks count="2" manualBreakCount="2">
    <brk id="48" max="16383" man="1"/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55"/>
  <sheetViews>
    <sheetView zoomScaleNormal="100" workbookViewId="0">
      <selection sqref="A1:K1"/>
    </sheetView>
  </sheetViews>
  <sheetFormatPr defaultRowHeight="12.75" x14ac:dyDescent="0.2"/>
  <cols>
    <col min="1" max="1" width="22.7109375" style="101" customWidth="1"/>
    <col min="2" max="2" width="10.42578125" style="97" customWidth="1"/>
    <col min="3" max="3" width="8.28515625" style="98" customWidth="1"/>
    <col min="4" max="4" width="6.85546875" style="98" customWidth="1"/>
    <col min="5" max="5" width="8.5703125" style="98" customWidth="1"/>
    <col min="6" max="6" width="7.42578125" style="98" customWidth="1"/>
    <col min="7" max="7" width="8.7109375" style="98" customWidth="1"/>
    <col min="8" max="8" width="7" style="98" customWidth="1"/>
    <col min="9" max="11" width="9.140625" style="98"/>
    <col min="12" max="16384" width="9.140625" style="1"/>
  </cols>
  <sheetData>
    <row r="1" spans="1:11" ht="33.75" customHeight="1" x14ac:dyDescent="0.2">
      <c r="A1" s="319" t="s">
        <v>185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s="5" customFormat="1" ht="38.25" customHeight="1" x14ac:dyDescent="0.2">
      <c r="A2" s="322" t="s">
        <v>381</v>
      </c>
      <c r="B2" s="335"/>
      <c r="C2" s="305" t="s">
        <v>0</v>
      </c>
      <c r="D2" s="305"/>
      <c r="E2" s="305" t="s">
        <v>2</v>
      </c>
      <c r="F2" s="305"/>
      <c r="G2" s="305" t="s">
        <v>1</v>
      </c>
      <c r="H2" s="305"/>
      <c r="I2" s="307" t="s">
        <v>3</v>
      </c>
      <c r="J2" s="307"/>
      <c r="K2" s="336" t="s">
        <v>4</v>
      </c>
    </row>
    <row r="3" spans="1:11" s="5" customFormat="1" ht="13.5" customHeight="1" x14ac:dyDescent="0.2">
      <c r="A3" s="334"/>
      <c r="B3" s="334"/>
      <c r="C3" s="62" t="s">
        <v>23</v>
      </c>
      <c r="D3" s="62" t="s">
        <v>24</v>
      </c>
      <c r="E3" s="62" t="s">
        <v>23</v>
      </c>
      <c r="F3" s="62" t="s">
        <v>24</v>
      </c>
      <c r="G3" s="62" t="s">
        <v>23</v>
      </c>
      <c r="H3" s="62" t="s">
        <v>24</v>
      </c>
      <c r="I3" s="84" t="s">
        <v>23</v>
      </c>
      <c r="J3" s="84" t="s">
        <v>24</v>
      </c>
      <c r="K3" s="334"/>
    </row>
    <row r="4" spans="1:11" s="6" customFormat="1" ht="14.25" x14ac:dyDescent="0.2">
      <c r="A4" s="316" t="s">
        <v>234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</row>
    <row r="5" spans="1:11" s="2" customFormat="1" ht="26.25" customHeight="1" x14ac:dyDescent="0.2">
      <c r="A5" s="102" t="s">
        <v>10</v>
      </c>
      <c r="B5" s="86" t="s">
        <v>9</v>
      </c>
      <c r="C5" s="297"/>
      <c r="D5" s="297"/>
      <c r="E5" s="297"/>
      <c r="F5" s="297"/>
      <c r="G5" s="297"/>
      <c r="H5" s="297"/>
      <c r="I5" s="297"/>
      <c r="J5" s="297"/>
      <c r="K5" s="297"/>
    </row>
    <row r="6" spans="1:11" ht="12.75" customHeight="1" x14ac:dyDescent="0.2">
      <c r="A6" s="103" t="s">
        <v>5</v>
      </c>
      <c r="B6" s="87" t="s">
        <v>8</v>
      </c>
      <c r="C6" s="63"/>
      <c r="D6" s="63"/>
      <c r="E6" s="63"/>
      <c r="F6" s="63"/>
      <c r="G6" s="63"/>
      <c r="H6" s="63"/>
      <c r="I6" s="88"/>
      <c r="J6" s="88"/>
      <c r="K6" s="80">
        <f>SUM(C6:J6)</f>
        <v>0</v>
      </c>
    </row>
    <row r="7" spans="1:11" ht="15" customHeight="1" x14ac:dyDescent="0.2">
      <c r="A7" s="103" t="s">
        <v>11</v>
      </c>
      <c r="B7" s="89" t="s">
        <v>6</v>
      </c>
      <c r="C7" s="63"/>
      <c r="D7" s="63"/>
      <c r="E7" s="63"/>
      <c r="F7" s="63"/>
      <c r="G7" s="63"/>
      <c r="H7" s="63"/>
      <c r="I7" s="88"/>
      <c r="J7" s="88"/>
      <c r="K7" s="80">
        <f t="shared" ref="K7:K15" si="0">SUM(C7:J7)</f>
        <v>0</v>
      </c>
    </row>
    <row r="8" spans="1:11" ht="25.5" customHeight="1" x14ac:dyDescent="0.2">
      <c r="A8" s="103" t="s">
        <v>12</v>
      </c>
      <c r="B8" s="89">
        <v>41.43</v>
      </c>
      <c r="C8" s="63"/>
      <c r="D8" s="63"/>
      <c r="E8" s="63"/>
      <c r="F8" s="63"/>
      <c r="G8" s="63"/>
      <c r="H8" s="63"/>
      <c r="I8" s="88"/>
      <c r="J8" s="88"/>
      <c r="K8" s="80">
        <f t="shared" si="0"/>
        <v>0</v>
      </c>
    </row>
    <row r="9" spans="1:11" ht="25.5" customHeight="1" x14ac:dyDescent="0.2">
      <c r="A9" s="103" t="s">
        <v>13</v>
      </c>
      <c r="B9" s="89" t="s">
        <v>7</v>
      </c>
      <c r="C9" s="63"/>
      <c r="D9" s="63"/>
      <c r="E9" s="63"/>
      <c r="F9" s="63"/>
      <c r="G9" s="63"/>
      <c r="H9" s="63"/>
      <c r="I9" s="88"/>
      <c r="J9" s="88"/>
      <c r="K9" s="80">
        <f t="shared" si="0"/>
        <v>0</v>
      </c>
    </row>
    <row r="10" spans="1:11" ht="25.5" customHeight="1" x14ac:dyDescent="0.2">
      <c r="A10" s="103" t="s">
        <v>14</v>
      </c>
      <c r="B10" s="89" t="s">
        <v>20</v>
      </c>
      <c r="C10" s="63"/>
      <c r="D10" s="63"/>
      <c r="E10" s="63"/>
      <c r="F10" s="63"/>
      <c r="G10" s="63"/>
      <c r="H10" s="63"/>
      <c r="I10" s="88"/>
      <c r="J10" s="88"/>
      <c r="K10" s="80">
        <f t="shared" si="0"/>
        <v>0</v>
      </c>
    </row>
    <row r="11" spans="1:11" ht="12.75" customHeight="1" x14ac:dyDescent="0.2">
      <c r="A11" s="103" t="s">
        <v>15</v>
      </c>
      <c r="B11" s="89">
        <v>62.65</v>
      </c>
      <c r="C11" s="63"/>
      <c r="D11" s="63"/>
      <c r="E11" s="63"/>
      <c r="F11" s="63"/>
      <c r="G11" s="63"/>
      <c r="H11" s="63"/>
      <c r="I11" s="88"/>
      <c r="J11" s="88"/>
      <c r="K11" s="80">
        <f t="shared" si="0"/>
        <v>0</v>
      </c>
    </row>
    <row r="12" spans="1:11" ht="25.5" x14ac:dyDescent="0.2">
      <c r="A12" s="103" t="s">
        <v>16</v>
      </c>
      <c r="B12" s="89">
        <v>68</v>
      </c>
      <c r="C12" s="63"/>
      <c r="D12" s="63"/>
      <c r="E12" s="63"/>
      <c r="F12" s="63"/>
      <c r="G12" s="63"/>
      <c r="H12" s="63"/>
      <c r="I12" s="88"/>
      <c r="J12" s="88"/>
      <c r="K12" s="80">
        <f t="shared" si="0"/>
        <v>0</v>
      </c>
    </row>
    <row r="13" spans="1:11" ht="25.5" x14ac:dyDescent="0.2">
      <c r="A13" s="103" t="s">
        <v>17</v>
      </c>
      <c r="B13" s="89">
        <v>74.75</v>
      </c>
      <c r="C13" s="63"/>
      <c r="D13" s="63"/>
      <c r="E13" s="63"/>
      <c r="F13" s="63"/>
      <c r="G13" s="63"/>
      <c r="H13" s="63"/>
      <c r="I13" s="88"/>
      <c r="J13" s="88"/>
      <c r="K13" s="80">
        <f t="shared" si="0"/>
        <v>0</v>
      </c>
    </row>
    <row r="14" spans="1:11" ht="25.5" x14ac:dyDescent="0.2">
      <c r="A14" s="103" t="s">
        <v>18</v>
      </c>
      <c r="B14" s="89">
        <v>77</v>
      </c>
      <c r="C14" s="63"/>
      <c r="D14" s="63"/>
      <c r="E14" s="63"/>
      <c r="F14" s="63"/>
      <c r="G14" s="63"/>
      <c r="H14" s="63"/>
      <c r="I14" s="88"/>
      <c r="J14" s="88"/>
      <c r="K14" s="80">
        <f t="shared" si="0"/>
        <v>0</v>
      </c>
    </row>
    <row r="15" spans="1:11" ht="25.5" x14ac:dyDescent="0.2">
      <c r="A15" s="103" t="s">
        <v>19</v>
      </c>
      <c r="B15" s="89">
        <v>81.819999999999993</v>
      </c>
      <c r="C15" s="63"/>
      <c r="D15" s="63"/>
      <c r="E15" s="63"/>
      <c r="F15" s="63"/>
      <c r="G15" s="63">
        <v>5</v>
      </c>
      <c r="H15" s="63"/>
      <c r="I15" s="88"/>
      <c r="J15" s="88"/>
      <c r="K15" s="80">
        <f t="shared" si="0"/>
        <v>5</v>
      </c>
    </row>
    <row r="16" spans="1:11" x14ac:dyDescent="0.2">
      <c r="A16" s="79" t="s">
        <v>107</v>
      </c>
      <c r="B16" s="90" t="s">
        <v>108</v>
      </c>
      <c r="C16" s="80">
        <f>SUM(C6:C15)</f>
        <v>0</v>
      </c>
      <c r="D16" s="80">
        <f t="shared" ref="D16:J16" si="1">SUM(D6:D15)</f>
        <v>0</v>
      </c>
      <c r="E16" s="80">
        <f t="shared" si="1"/>
        <v>0</v>
      </c>
      <c r="F16" s="80">
        <f t="shared" si="1"/>
        <v>0</v>
      </c>
      <c r="G16" s="80">
        <f t="shared" si="1"/>
        <v>5</v>
      </c>
      <c r="H16" s="80">
        <f t="shared" si="1"/>
        <v>0</v>
      </c>
      <c r="I16" s="80">
        <f t="shared" si="1"/>
        <v>0</v>
      </c>
      <c r="J16" s="80">
        <f t="shared" si="1"/>
        <v>0</v>
      </c>
      <c r="K16" s="80">
        <f>SUM(K6:K15)</f>
        <v>5</v>
      </c>
    </row>
    <row r="17" spans="1:11" s="6" customFormat="1" ht="14.25" x14ac:dyDescent="0.2">
      <c r="A17" s="316" t="s">
        <v>237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s="2" customFormat="1" ht="25.5" customHeight="1" x14ac:dyDescent="0.2">
      <c r="A18" s="102" t="s">
        <v>10</v>
      </c>
      <c r="B18" s="86" t="s">
        <v>9</v>
      </c>
      <c r="C18" s="297"/>
      <c r="D18" s="297"/>
      <c r="E18" s="297"/>
      <c r="F18" s="297"/>
      <c r="G18" s="297"/>
      <c r="H18" s="297"/>
      <c r="I18" s="297"/>
      <c r="J18" s="297"/>
      <c r="K18" s="297"/>
    </row>
    <row r="19" spans="1:11" x14ac:dyDescent="0.2">
      <c r="A19" s="103" t="s">
        <v>5</v>
      </c>
      <c r="B19" s="87" t="s">
        <v>8</v>
      </c>
      <c r="C19" s="63"/>
      <c r="D19" s="63"/>
      <c r="E19" s="63"/>
      <c r="F19" s="63"/>
      <c r="G19" s="63"/>
      <c r="H19" s="63"/>
      <c r="I19" s="88"/>
      <c r="J19" s="88"/>
      <c r="K19" s="80">
        <f>SUM(C19:J19)</f>
        <v>0</v>
      </c>
    </row>
    <row r="20" spans="1:11" x14ac:dyDescent="0.2">
      <c r="A20" s="103" t="s">
        <v>11</v>
      </c>
      <c r="B20" s="89" t="s">
        <v>6</v>
      </c>
      <c r="C20" s="63"/>
      <c r="D20" s="63"/>
      <c r="E20" s="63"/>
      <c r="F20" s="63"/>
      <c r="G20" s="63"/>
      <c r="H20" s="63"/>
      <c r="I20" s="88"/>
      <c r="J20" s="88"/>
      <c r="K20" s="80">
        <f t="shared" ref="K20:K28" si="2">SUM(C20:J20)</f>
        <v>0</v>
      </c>
    </row>
    <row r="21" spans="1:11" ht="25.5" x14ac:dyDescent="0.2">
      <c r="A21" s="103" t="s">
        <v>12</v>
      </c>
      <c r="B21" s="89">
        <v>41.43</v>
      </c>
      <c r="C21" s="63"/>
      <c r="D21" s="63"/>
      <c r="E21" s="63"/>
      <c r="F21" s="63"/>
      <c r="G21" s="63"/>
      <c r="H21" s="63"/>
      <c r="I21" s="88"/>
      <c r="J21" s="88"/>
      <c r="K21" s="80">
        <f t="shared" si="2"/>
        <v>0</v>
      </c>
    </row>
    <row r="22" spans="1:11" ht="25.5" x14ac:dyDescent="0.2">
      <c r="A22" s="103" t="s">
        <v>13</v>
      </c>
      <c r="B22" s="89" t="s">
        <v>7</v>
      </c>
      <c r="C22" s="63"/>
      <c r="D22" s="63"/>
      <c r="E22" s="63"/>
      <c r="F22" s="63"/>
      <c r="G22" s="63"/>
      <c r="H22" s="63"/>
      <c r="I22" s="88"/>
      <c r="J22" s="88"/>
      <c r="K22" s="80">
        <f t="shared" si="2"/>
        <v>0</v>
      </c>
    </row>
    <row r="23" spans="1:11" ht="25.5" x14ac:dyDescent="0.2">
      <c r="A23" s="103" t="s">
        <v>14</v>
      </c>
      <c r="B23" s="89" t="s">
        <v>20</v>
      </c>
      <c r="C23" s="63"/>
      <c r="D23" s="63"/>
      <c r="E23" s="63"/>
      <c r="F23" s="63"/>
      <c r="G23" s="63"/>
      <c r="H23" s="63"/>
      <c r="I23" s="88">
        <v>1</v>
      </c>
      <c r="J23" s="88"/>
      <c r="K23" s="80">
        <f t="shared" si="2"/>
        <v>1</v>
      </c>
    </row>
    <row r="24" spans="1:11" x14ac:dyDescent="0.2">
      <c r="A24" s="103" t="s">
        <v>15</v>
      </c>
      <c r="B24" s="89">
        <v>62.65</v>
      </c>
      <c r="C24" s="63"/>
      <c r="D24" s="63"/>
      <c r="E24" s="63"/>
      <c r="F24" s="63"/>
      <c r="G24" s="63"/>
      <c r="H24" s="63"/>
      <c r="I24" s="88"/>
      <c r="J24" s="88"/>
      <c r="K24" s="80">
        <f t="shared" si="2"/>
        <v>0</v>
      </c>
    </row>
    <row r="25" spans="1:11" ht="25.5" x14ac:dyDescent="0.2">
      <c r="A25" s="103" t="s">
        <v>16</v>
      </c>
      <c r="B25" s="89">
        <v>68</v>
      </c>
      <c r="C25" s="63"/>
      <c r="D25" s="63"/>
      <c r="E25" s="63"/>
      <c r="F25" s="63"/>
      <c r="G25" s="63"/>
      <c r="H25" s="63"/>
      <c r="I25" s="88"/>
      <c r="J25" s="88"/>
      <c r="K25" s="80">
        <f t="shared" si="2"/>
        <v>0</v>
      </c>
    </row>
    <row r="26" spans="1:11" ht="25.5" x14ac:dyDescent="0.2">
      <c r="A26" s="103" t="s">
        <v>17</v>
      </c>
      <c r="B26" s="89">
        <v>74.75</v>
      </c>
      <c r="C26" s="63"/>
      <c r="D26" s="63"/>
      <c r="E26" s="63"/>
      <c r="F26" s="63"/>
      <c r="G26" s="63"/>
      <c r="H26" s="63"/>
      <c r="I26" s="88"/>
      <c r="J26" s="88"/>
      <c r="K26" s="80">
        <f t="shared" si="2"/>
        <v>0</v>
      </c>
    </row>
    <row r="27" spans="1:11" ht="25.5" x14ac:dyDescent="0.2">
      <c r="A27" s="103" t="s">
        <v>18</v>
      </c>
      <c r="B27" s="89">
        <v>77</v>
      </c>
      <c r="C27" s="63"/>
      <c r="D27" s="63"/>
      <c r="E27" s="63"/>
      <c r="F27" s="63"/>
      <c r="G27" s="63"/>
      <c r="H27" s="63"/>
      <c r="I27" s="88"/>
      <c r="J27" s="88"/>
      <c r="K27" s="80">
        <f t="shared" si="2"/>
        <v>0</v>
      </c>
    </row>
    <row r="28" spans="1:11" ht="25.5" x14ac:dyDescent="0.2">
      <c r="A28" s="103" t="s">
        <v>19</v>
      </c>
      <c r="B28" s="89">
        <v>81.819999999999993</v>
      </c>
      <c r="C28" s="63"/>
      <c r="D28" s="63"/>
      <c r="E28" s="63"/>
      <c r="F28" s="63"/>
      <c r="G28" s="63"/>
      <c r="H28" s="63"/>
      <c r="I28" s="88"/>
      <c r="J28" s="88"/>
      <c r="K28" s="80">
        <f t="shared" si="2"/>
        <v>0</v>
      </c>
    </row>
    <row r="29" spans="1:11" x14ac:dyDescent="0.2">
      <c r="A29" s="79" t="s">
        <v>107</v>
      </c>
      <c r="B29" s="90" t="s">
        <v>108</v>
      </c>
      <c r="C29" s="80">
        <f>SUM(C19:C28)</f>
        <v>0</v>
      </c>
      <c r="D29" s="80">
        <f t="shared" ref="D29:J29" si="3">SUM(D19:D28)</f>
        <v>0</v>
      </c>
      <c r="E29" s="80">
        <f t="shared" si="3"/>
        <v>0</v>
      </c>
      <c r="F29" s="80">
        <f t="shared" si="3"/>
        <v>0</v>
      </c>
      <c r="G29" s="80">
        <f t="shared" si="3"/>
        <v>0</v>
      </c>
      <c r="H29" s="80">
        <f t="shared" si="3"/>
        <v>0</v>
      </c>
      <c r="I29" s="80">
        <f t="shared" si="3"/>
        <v>1</v>
      </c>
      <c r="J29" s="80">
        <f t="shared" si="3"/>
        <v>0</v>
      </c>
      <c r="K29" s="80">
        <f>SUM(K19:K28)</f>
        <v>1</v>
      </c>
    </row>
    <row r="30" spans="1:11" ht="14.25" x14ac:dyDescent="0.2">
      <c r="A30" s="316" t="s">
        <v>238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</row>
    <row r="31" spans="1:11" ht="27.75" customHeight="1" x14ac:dyDescent="0.2">
      <c r="A31" s="102" t="s">
        <v>10</v>
      </c>
      <c r="B31" s="86" t="s">
        <v>9</v>
      </c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x14ac:dyDescent="0.2">
      <c r="A32" s="103" t="s">
        <v>5</v>
      </c>
      <c r="B32" s="87" t="s">
        <v>8</v>
      </c>
      <c r="C32" s="63"/>
      <c r="D32" s="63"/>
      <c r="E32" s="63"/>
      <c r="F32" s="63"/>
      <c r="G32" s="63"/>
      <c r="H32" s="63"/>
      <c r="I32" s="88"/>
      <c r="J32" s="88"/>
      <c r="K32" s="80">
        <f>SUM(C32:J32)</f>
        <v>0</v>
      </c>
    </row>
    <row r="33" spans="1:11" x14ac:dyDescent="0.2">
      <c r="A33" s="103" t="s">
        <v>11</v>
      </c>
      <c r="B33" s="89" t="s">
        <v>6</v>
      </c>
      <c r="C33" s="63"/>
      <c r="D33" s="63"/>
      <c r="E33" s="63"/>
      <c r="F33" s="63"/>
      <c r="G33" s="63"/>
      <c r="H33" s="63"/>
      <c r="I33" s="88"/>
      <c r="J33" s="88"/>
      <c r="K33" s="80">
        <f t="shared" ref="K33:K41" si="4">SUM(C33:J33)</f>
        <v>0</v>
      </c>
    </row>
    <row r="34" spans="1:11" ht="25.5" x14ac:dyDescent="0.2">
      <c r="A34" s="103" t="s">
        <v>12</v>
      </c>
      <c r="B34" s="89">
        <v>41.43</v>
      </c>
      <c r="C34" s="63"/>
      <c r="D34" s="63"/>
      <c r="E34" s="63"/>
      <c r="F34" s="63"/>
      <c r="G34" s="63"/>
      <c r="H34" s="63"/>
      <c r="I34" s="88"/>
      <c r="J34" s="88"/>
      <c r="K34" s="80">
        <f t="shared" si="4"/>
        <v>0</v>
      </c>
    </row>
    <row r="35" spans="1:11" ht="25.5" x14ac:dyDescent="0.2">
      <c r="A35" s="103" t="s">
        <v>13</v>
      </c>
      <c r="B35" s="89" t="s">
        <v>7</v>
      </c>
      <c r="C35" s="63"/>
      <c r="D35" s="63"/>
      <c r="E35" s="63"/>
      <c r="F35" s="63"/>
      <c r="G35" s="63"/>
      <c r="H35" s="63"/>
      <c r="I35" s="88"/>
      <c r="J35" s="88"/>
      <c r="K35" s="80">
        <f t="shared" si="4"/>
        <v>0</v>
      </c>
    </row>
    <row r="36" spans="1:11" ht="25.5" x14ac:dyDescent="0.2">
      <c r="A36" s="103" t="s">
        <v>14</v>
      </c>
      <c r="B36" s="89" t="s">
        <v>20</v>
      </c>
      <c r="C36" s="63"/>
      <c r="D36" s="63"/>
      <c r="E36" s="63"/>
      <c r="F36" s="63"/>
      <c r="G36" s="63"/>
      <c r="H36" s="63"/>
      <c r="I36" s="88"/>
      <c r="J36" s="88"/>
      <c r="K36" s="80">
        <f t="shared" si="4"/>
        <v>0</v>
      </c>
    </row>
    <row r="37" spans="1:11" x14ac:dyDescent="0.2">
      <c r="A37" s="103" t="s">
        <v>15</v>
      </c>
      <c r="B37" s="89">
        <v>62.65</v>
      </c>
      <c r="C37" s="63"/>
      <c r="D37" s="63"/>
      <c r="E37" s="63"/>
      <c r="F37" s="63"/>
      <c r="G37" s="63"/>
      <c r="H37" s="63"/>
      <c r="I37" s="88"/>
      <c r="J37" s="88"/>
      <c r="K37" s="80">
        <f t="shared" si="4"/>
        <v>0</v>
      </c>
    </row>
    <row r="38" spans="1:11" ht="25.5" x14ac:dyDescent="0.2">
      <c r="A38" s="103" t="s">
        <v>16</v>
      </c>
      <c r="B38" s="89">
        <v>68</v>
      </c>
      <c r="C38" s="63"/>
      <c r="D38" s="63"/>
      <c r="E38" s="63"/>
      <c r="F38" s="63"/>
      <c r="G38" s="63"/>
      <c r="H38" s="63"/>
      <c r="I38" s="88"/>
      <c r="J38" s="88"/>
      <c r="K38" s="80">
        <f t="shared" si="4"/>
        <v>0</v>
      </c>
    </row>
    <row r="39" spans="1:11" ht="25.5" x14ac:dyDescent="0.2">
      <c r="A39" s="103" t="s">
        <v>17</v>
      </c>
      <c r="B39" s="89">
        <v>74.75</v>
      </c>
      <c r="C39" s="63">
        <v>2</v>
      </c>
      <c r="D39" s="63"/>
      <c r="E39" s="63"/>
      <c r="F39" s="63"/>
      <c r="G39" s="63"/>
      <c r="H39" s="63"/>
      <c r="I39" s="88"/>
      <c r="J39" s="88"/>
      <c r="K39" s="80">
        <f t="shared" si="4"/>
        <v>2</v>
      </c>
    </row>
    <row r="40" spans="1:11" ht="25.5" x14ac:dyDescent="0.2">
      <c r="A40" s="103" t="s">
        <v>18</v>
      </c>
      <c r="B40" s="89">
        <v>77</v>
      </c>
      <c r="C40" s="63"/>
      <c r="D40" s="63"/>
      <c r="E40" s="63"/>
      <c r="F40" s="63"/>
      <c r="G40" s="63"/>
      <c r="H40" s="63"/>
      <c r="I40" s="88"/>
      <c r="J40" s="88"/>
      <c r="K40" s="80">
        <f t="shared" si="4"/>
        <v>0</v>
      </c>
    </row>
    <row r="41" spans="1:11" ht="25.5" x14ac:dyDescent="0.2">
      <c r="A41" s="103" t="s">
        <v>19</v>
      </c>
      <c r="B41" s="89">
        <v>81.819999999999993</v>
      </c>
      <c r="C41" s="63"/>
      <c r="D41" s="63"/>
      <c r="E41" s="63"/>
      <c r="F41" s="63"/>
      <c r="G41" s="63"/>
      <c r="H41" s="63"/>
      <c r="I41" s="88"/>
      <c r="J41" s="88"/>
      <c r="K41" s="80">
        <f t="shared" si="4"/>
        <v>0</v>
      </c>
    </row>
    <row r="42" spans="1:11" x14ac:dyDescent="0.2">
      <c r="A42" s="79" t="s">
        <v>107</v>
      </c>
      <c r="B42" s="90" t="s">
        <v>108</v>
      </c>
      <c r="C42" s="80">
        <f>SUM(C32:C41)</f>
        <v>2</v>
      </c>
      <c r="D42" s="80">
        <f t="shared" ref="D42:J42" si="5">SUM(D32:D41)</f>
        <v>0</v>
      </c>
      <c r="E42" s="80">
        <f t="shared" si="5"/>
        <v>0</v>
      </c>
      <c r="F42" s="80">
        <f t="shared" si="5"/>
        <v>0</v>
      </c>
      <c r="G42" s="80">
        <f t="shared" si="5"/>
        <v>0</v>
      </c>
      <c r="H42" s="80">
        <f t="shared" si="5"/>
        <v>0</v>
      </c>
      <c r="I42" s="80">
        <f t="shared" si="5"/>
        <v>0</v>
      </c>
      <c r="J42" s="80">
        <f t="shared" si="5"/>
        <v>0</v>
      </c>
      <c r="K42" s="80">
        <f>SUM(K32:K41)</f>
        <v>2</v>
      </c>
    </row>
    <row r="43" spans="1:11" ht="15" customHeight="1" x14ac:dyDescent="0.2">
      <c r="A43" s="316" t="s">
        <v>231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7"/>
    </row>
    <row r="44" spans="1:11" ht="27.75" customHeight="1" x14ac:dyDescent="0.2">
      <c r="A44" s="102" t="s">
        <v>10</v>
      </c>
      <c r="B44" s="86" t="s">
        <v>9</v>
      </c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26.25" customHeight="1" x14ac:dyDescent="0.2">
      <c r="A45" s="103" t="s">
        <v>5</v>
      </c>
      <c r="B45" s="87" t="s">
        <v>8</v>
      </c>
      <c r="C45" s="92">
        <f>SUM(C6,C19,C32)</f>
        <v>0</v>
      </c>
      <c r="D45" s="92">
        <f t="shared" ref="D45:J45" si="6">SUM(D6,D19,D32)</f>
        <v>0</v>
      </c>
      <c r="E45" s="92">
        <f t="shared" si="6"/>
        <v>0</v>
      </c>
      <c r="F45" s="92">
        <f t="shared" si="6"/>
        <v>0</v>
      </c>
      <c r="G45" s="92">
        <f t="shared" si="6"/>
        <v>0</v>
      </c>
      <c r="H45" s="92">
        <f t="shared" si="6"/>
        <v>0</v>
      </c>
      <c r="I45" s="92">
        <f t="shared" si="6"/>
        <v>0</v>
      </c>
      <c r="J45" s="92">
        <f t="shared" si="6"/>
        <v>0</v>
      </c>
      <c r="K45" s="93">
        <f>SUM(C45:J45)</f>
        <v>0</v>
      </c>
    </row>
    <row r="46" spans="1:11" x14ac:dyDescent="0.2">
      <c r="A46" s="103" t="s">
        <v>11</v>
      </c>
      <c r="B46" s="89" t="s">
        <v>6</v>
      </c>
      <c r="C46" s="92">
        <f t="shared" ref="C46:J55" si="7">SUM(C7,C20,C33)</f>
        <v>0</v>
      </c>
      <c r="D46" s="92">
        <f t="shared" si="7"/>
        <v>0</v>
      </c>
      <c r="E46" s="92">
        <f t="shared" si="7"/>
        <v>0</v>
      </c>
      <c r="F46" s="92">
        <f t="shared" si="7"/>
        <v>0</v>
      </c>
      <c r="G46" s="92">
        <f t="shared" si="7"/>
        <v>0</v>
      </c>
      <c r="H46" s="92">
        <f t="shared" si="7"/>
        <v>0</v>
      </c>
      <c r="I46" s="92">
        <f t="shared" si="7"/>
        <v>0</v>
      </c>
      <c r="J46" s="92">
        <f t="shared" si="7"/>
        <v>0</v>
      </c>
      <c r="K46" s="93">
        <f t="shared" ref="K46:K55" si="8">SUM(C46:J46)</f>
        <v>0</v>
      </c>
    </row>
    <row r="47" spans="1:11" ht="25.5" x14ac:dyDescent="0.2">
      <c r="A47" s="103" t="s">
        <v>12</v>
      </c>
      <c r="B47" s="89">
        <v>41.43</v>
      </c>
      <c r="C47" s="92">
        <f t="shared" si="7"/>
        <v>0</v>
      </c>
      <c r="D47" s="92">
        <f t="shared" si="7"/>
        <v>0</v>
      </c>
      <c r="E47" s="92">
        <f t="shared" si="7"/>
        <v>0</v>
      </c>
      <c r="F47" s="92">
        <f t="shared" si="7"/>
        <v>0</v>
      </c>
      <c r="G47" s="92">
        <f t="shared" si="7"/>
        <v>0</v>
      </c>
      <c r="H47" s="92">
        <f t="shared" si="7"/>
        <v>0</v>
      </c>
      <c r="I47" s="92">
        <f t="shared" si="7"/>
        <v>0</v>
      </c>
      <c r="J47" s="92">
        <f t="shared" si="7"/>
        <v>0</v>
      </c>
      <c r="K47" s="93">
        <f t="shared" si="8"/>
        <v>0</v>
      </c>
    </row>
    <row r="48" spans="1:11" ht="25.5" x14ac:dyDescent="0.2">
      <c r="A48" s="103" t="s">
        <v>13</v>
      </c>
      <c r="B48" s="89" t="s">
        <v>7</v>
      </c>
      <c r="C48" s="92">
        <f t="shared" si="7"/>
        <v>0</v>
      </c>
      <c r="D48" s="92">
        <f t="shared" si="7"/>
        <v>0</v>
      </c>
      <c r="E48" s="92">
        <f t="shared" si="7"/>
        <v>0</v>
      </c>
      <c r="F48" s="92">
        <f t="shared" si="7"/>
        <v>0</v>
      </c>
      <c r="G48" s="92">
        <f t="shared" si="7"/>
        <v>0</v>
      </c>
      <c r="H48" s="92">
        <f t="shared" si="7"/>
        <v>0</v>
      </c>
      <c r="I48" s="92">
        <f t="shared" si="7"/>
        <v>0</v>
      </c>
      <c r="J48" s="92">
        <f t="shared" si="7"/>
        <v>0</v>
      </c>
      <c r="K48" s="93">
        <f t="shared" si="8"/>
        <v>0</v>
      </c>
    </row>
    <row r="49" spans="1:11" ht="25.5" x14ac:dyDescent="0.2">
      <c r="A49" s="103" t="s">
        <v>14</v>
      </c>
      <c r="B49" s="89" t="s">
        <v>20</v>
      </c>
      <c r="C49" s="92">
        <f t="shared" si="7"/>
        <v>0</v>
      </c>
      <c r="D49" s="92">
        <f t="shared" si="7"/>
        <v>0</v>
      </c>
      <c r="E49" s="92">
        <f t="shared" si="7"/>
        <v>0</v>
      </c>
      <c r="F49" s="92">
        <f t="shared" si="7"/>
        <v>0</v>
      </c>
      <c r="G49" s="92">
        <f t="shared" si="7"/>
        <v>0</v>
      </c>
      <c r="H49" s="92">
        <f t="shared" si="7"/>
        <v>0</v>
      </c>
      <c r="I49" s="92">
        <f t="shared" si="7"/>
        <v>1</v>
      </c>
      <c r="J49" s="92">
        <f t="shared" si="7"/>
        <v>0</v>
      </c>
      <c r="K49" s="93">
        <f t="shared" si="8"/>
        <v>1</v>
      </c>
    </row>
    <row r="50" spans="1:11" x14ac:dyDescent="0.2">
      <c r="A50" s="103" t="s">
        <v>15</v>
      </c>
      <c r="B50" s="89">
        <v>62.65</v>
      </c>
      <c r="C50" s="92">
        <f t="shared" si="7"/>
        <v>0</v>
      </c>
      <c r="D50" s="92">
        <f t="shared" si="7"/>
        <v>0</v>
      </c>
      <c r="E50" s="92">
        <f t="shared" si="7"/>
        <v>0</v>
      </c>
      <c r="F50" s="92">
        <f t="shared" si="7"/>
        <v>0</v>
      </c>
      <c r="G50" s="92">
        <f t="shared" si="7"/>
        <v>0</v>
      </c>
      <c r="H50" s="92">
        <f t="shared" si="7"/>
        <v>0</v>
      </c>
      <c r="I50" s="92">
        <f t="shared" si="7"/>
        <v>0</v>
      </c>
      <c r="J50" s="92">
        <f t="shared" si="7"/>
        <v>0</v>
      </c>
      <c r="K50" s="93">
        <f t="shared" si="8"/>
        <v>0</v>
      </c>
    </row>
    <row r="51" spans="1:11" ht="25.5" x14ac:dyDescent="0.2">
      <c r="A51" s="103" t="s">
        <v>16</v>
      </c>
      <c r="B51" s="89">
        <v>68</v>
      </c>
      <c r="C51" s="92">
        <f t="shared" si="7"/>
        <v>0</v>
      </c>
      <c r="D51" s="92">
        <f t="shared" si="7"/>
        <v>0</v>
      </c>
      <c r="E51" s="92">
        <f t="shared" si="7"/>
        <v>0</v>
      </c>
      <c r="F51" s="92">
        <f t="shared" si="7"/>
        <v>0</v>
      </c>
      <c r="G51" s="92">
        <f t="shared" si="7"/>
        <v>0</v>
      </c>
      <c r="H51" s="92">
        <f t="shared" si="7"/>
        <v>0</v>
      </c>
      <c r="I51" s="92">
        <f t="shared" si="7"/>
        <v>0</v>
      </c>
      <c r="J51" s="92">
        <f t="shared" si="7"/>
        <v>0</v>
      </c>
      <c r="K51" s="93">
        <f t="shared" si="8"/>
        <v>0</v>
      </c>
    </row>
    <row r="52" spans="1:11" ht="25.5" x14ac:dyDescent="0.2">
      <c r="A52" s="103" t="s">
        <v>17</v>
      </c>
      <c r="B52" s="89">
        <v>74.75</v>
      </c>
      <c r="C52" s="92">
        <f t="shared" si="7"/>
        <v>2</v>
      </c>
      <c r="D52" s="92">
        <f t="shared" si="7"/>
        <v>0</v>
      </c>
      <c r="E52" s="92">
        <f t="shared" si="7"/>
        <v>0</v>
      </c>
      <c r="F52" s="92">
        <f t="shared" si="7"/>
        <v>0</v>
      </c>
      <c r="G52" s="92">
        <f t="shared" si="7"/>
        <v>0</v>
      </c>
      <c r="H52" s="92">
        <f t="shared" si="7"/>
        <v>0</v>
      </c>
      <c r="I52" s="92">
        <f t="shared" si="7"/>
        <v>0</v>
      </c>
      <c r="J52" s="92">
        <f t="shared" si="7"/>
        <v>0</v>
      </c>
      <c r="K52" s="93">
        <f t="shared" si="8"/>
        <v>2</v>
      </c>
    </row>
    <row r="53" spans="1:11" ht="25.5" x14ac:dyDescent="0.2">
      <c r="A53" s="103" t="s">
        <v>18</v>
      </c>
      <c r="B53" s="89">
        <v>77</v>
      </c>
      <c r="C53" s="92">
        <f t="shared" si="7"/>
        <v>0</v>
      </c>
      <c r="D53" s="92">
        <f t="shared" si="7"/>
        <v>0</v>
      </c>
      <c r="E53" s="92">
        <f t="shared" si="7"/>
        <v>0</v>
      </c>
      <c r="F53" s="92">
        <f t="shared" si="7"/>
        <v>0</v>
      </c>
      <c r="G53" s="92">
        <f t="shared" si="7"/>
        <v>0</v>
      </c>
      <c r="H53" s="92">
        <f t="shared" si="7"/>
        <v>0</v>
      </c>
      <c r="I53" s="92">
        <f t="shared" si="7"/>
        <v>0</v>
      </c>
      <c r="J53" s="92">
        <f t="shared" si="7"/>
        <v>0</v>
      </c>
      <c r="K53" s="93">
        <f t="shared" si="8"/>
        <v>0</v>
      </c>
    </row>
    <row r="54" spans="1:11" ht="25.5" x14ac:dyDescent="0.2">
      <c r="A54" s="103" t="s">
        <v>19</v>
      </c>
      <c r="B54" s="89">
        <v>81.819999999999993</v>
      </c>
      <c r="C54" s="92">
        <f t="shared" si="7"/>
        <v>0</v>
      </c>
      <c r="D54" s="92">
        <f t="shared" si="7"/>
        <v>0</v>
      </c>
      <c r="E54" s="92">
        <f t="shared" si="7"/>
        <v>0</v>
      </c>
      <c r="F54" s="92">
        <f t="shared" si="7"/>
        <v>0</v>
      </c>
      <c r="G54" s="92">
        <f t="shared" si="7"/>
        <v>5</v>
      </c>
      <c r="H54" s="92">
        <f t="shared" si="7"/>
        <v>0</v>
      </c>
      <c r="I54" s="92">
        <f t="shared" si="7"/>
        <v>0</v>
      </c>
      <c r="J54" s="92">
        <f t="shared" si="7"/>
        <v>0</v>
      </c>
      <c r="K54" s="93">
        <f t="shared" si="8"/>
        <v>5</v>
      </c>
    </row>
    <row r="55" spans="1:11" x14ac:dyDescent="0.2">
      <c r="A55" s="104" t="s">
        <v>390</v>
      </c>
      <c r="B55" s="94" t="s">
        <v>108</v>
      </c>
      <c r="C55" s="95">
        <f t="shared" si="7"/>
        <v>2</v>
      </c>
      <c r="D55" s="95">
        <f t="shared" si="7"/>
        <v>0</v>
      </c>
      <c r="E55" s="95">
        <f t="shared" si="7"/>
        <v>0</v>
      </c>
      <c r="F55" s="95">
        <f t="shared" si="7"/>
        <v>0</v>
      </c>
      <c r="G55" s="95">
        <f t="shared" si="7"/>
        <v>5</v>
      </c>
      <c r="H55" s="95">
        <f t="shared" si="7"/>
        <v>0</v>
      </c>
      <c r="I55" s="95">
        <f t="shared" si="7"/>
        <v>1</v>
      </c>
      <c r="J55" s="95">
        <f t="shared" si="7"/>
        <v>0</v>
      </c>
      <c r="K55" s="95">
        <f t="shared" si="8"/>
        <v>8</v>
      </c>
    </row>
  </sheetData>
  <sheetProtection password="CCE3" sheet="1" objects="1" scenarios="1"/>
  <mergeCells count="16">
    <mergeCell ref="C44:K44"/>
    <mergeCell ref="A4:K4"/>
    <mergeCell ref="A17:K17"/>
    <mergeCell ref="A43:K43"/>
    <mergeCell ref="A30:K30"/>
    <mergeCell ref="C5:K5"/>
    <mergeCell ref="C18:K18"/>
    <mergeCell ref="C31:K31"/>
    <mergeCell ref="A1:K1"/>
    <mergeCell ref="C2:D2"/>
    <mergeCell ref="E2:F2"/>
    <mergeCell ref="G2:H2"/>
    <mergeCell ref="I2:J2"/>
    <mergeCell ref="A2:A3"/>
    <mergeCell ref="B2:B3"/>
    <mergeCell ref="K2:K3"/>
  </mergeCells>
  <pageMargins left="0.70866141732283472" right="0.70866141732283472" top="0.74803149606299213" bottom="0.74803149606299213" header="0.31496062992125984" footer="0.31496062992125984"/>
  <pageSetup paperSize="9" scale="81" firstPageNumber="89" fitToHeight="0" orientation="portrait" useFirstPageNumber="1" r:id="rId1"/>
  <headerFooter>
    <oddFooter>&amp;C&amp;P</oddFooter>
  </headerFooter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>
      <selection activeCell="E32" sqref="E32"/>
    </sheetView>
  </sheetViews>
  <sheetFormatPr defaultRowHeight="15" x14ac:dyDescent="0.25"/>
  <cols>
    <col min="1" max="1" width="31.7109375" style="107" customWidth="1"/>
    <col min="2" max="14" width="9.140625" style="107"/>
  </cols>
  <sheetData>
    <row r="1" spans="1:14" ht="30" customHeight="1" thickBot="1" x14ac:dyDescent="0.3">
      <c r="A1" s="337" t="s">
        <v>186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9"/>
    </row>
    <row r="2" spans="1:14" ht="28.5" customHeight="1" x14ac:dyDescent="0.25">
      <c r="A2" s="345" t="s">
        <v>381</v>
      </c>
      <c r="B2" s="341" t="s">
        <v>0</v>
      </c>
      <c r="C2" s="341"/>
      <c r="D2" s="341"/>
      <c r="E2" s="341" t="s">
        <v>2</v>
      </c>
      <c r="F2" s="341"/>
      <c r="G2" s="341"/>
      <c r="H2" s="341" t="s">
        <v>1</v>
      </c>
      <c r="I2" s="341"/>
      <c r="J2" s="341"/>
      <c r="K2" s="341" t="s">
        <v>114</v>
      </c>
      <c r="L2" s="341"/>
      <c r="M2" s="341"/>
      <c r="N2" s="342" t="s">
        <v>4</v>
      </c>
    </row>
    <row r="3" spans="1:14" ht="15" customHeight="1" x14ac:dyDescent="0.25">
      <c r="A3" s="346"/>
      <c r="B3" s="108" t="s">
        <v>23</v>
      </c>
      <c r="C3" s="108" t="s">
        <v>24</v>
      </c>
      <c r="D3" s="108" t="s">
        <v>4</v>
      </c>
      <c r="E3" s="108" t="s">
        <v>23</v>
      </c>
      <c r="F3" s="108" t="s">
        <v>24</v>
      </c>
      <c r="G3" s="108" t="s">
        <v>4</v>
      </c>
      <c r="H3" s="108" t="s">
        <v>23</v>
      </c>
      <c r="I3" s="108" t="s">
        <v>24</v>
      </c>
      <c r="J3" s="108" t="s">
        <v>4</v>
      </c>
      <c r="K3" s="108" t="s">
        <v>23</v>
      </c>
      <c r="L3" s="108" t="s">
        <v>24</v>
      </c>
      <c r="M3" s="108" t="s">
        <v>4</v>
      </c>
      <c r="N3" s="343"/>
    </row>
    <row r="4" spans="1:14" ht="15" customHeight="1" x14ac:dyDescent="0.25">
      <c r="A4" s="109" t="s">
        <v>232</v>
      </c>
      <c r="B4" s="110">
        <v>0.48830000000000001</v>
      </c>
      <c r="C4" s="110">
        <v>0.61919999999999997</v>
      </c>
      <c r="D4" s="110">
        <v>0.55430000000000001</v>
      </c>
      <c r="E4" s="110"/>
      <c r="F4" s="110"/>
      <c r="G4" s="110"/>
      <c r="H4" s="110">
        <v>0.29289999999999999</v>
      </c>
      <c r="I4" s="110"/>
      <c r="J4" s="110">
        <v>0.29289999999999999</v>
      </c>
      <c r="K4" s="110">
        <v>9.0899999999999995E-2</v>
      </c>
      <c r="L4" s="110">
        <v>0.33329999999999999</v>
      </c>
      <c r="M4" s="110">
        <v>0.17649999999999999</v>
      </c>
      <c r="N4" s="111">
        <v>0.49030000000000001</v>
      </c>
    </row>
    <row r="5" spans="1:14" ht="15" customHeight="1" x14ac:dyDescent="0.25">
      <c r="A5" s="109" t="s">
        <v>233</v>
      </c>
      <c r="B5" s="110">
        <v>0.83209999999999995</v>
      </c>
      <c r="C5" s="110">
        <v>0.69750000000000001</v>
      </c>
      <c r="D5" s="110">
        <v>0.76800000000000002</v>
      </c>
      <c r="E5" s="110"/>
      <c r="F5" s="110"/>
      <c r="G5" s="110"/>
      <c r="H5" s="110">
        <v>0.30769999999999997</v>
      </c>
      <c r="I5" s="110">
        <v>0.21149999999999999</v>
      </c>
      <c r="J5" s="110">
        <v>0.23080000000000001</v>
      </c>
      <c r="K5" s="110">
        <v>0</v>
      </c>
      <c r="L5" s="110">
        <v>0</v>
      </c>
      <c r="M5" s="110">
        <v>0</v>
      </c>
      <c r="N5" s="111">
        <v>0.62729999999999997</v>
      </c>
    </row>
    <row r="6" spans="1:14" x14ac:dyDescent="0.25">
      <c r="A6" s="112" t="s">
        <v>234</v>
      </c>
      <c r="B6" s="113">
        <v>0.28360000000000002</v>
      </c>
      <c r="C6" s="113"/>
      <c r="D6" s="113">
        <v>0.28360000000000002</v>
      </c>
      <c r="E6" s="113"/>
      <c r="F6" s="113"/>
      <c r="G6" s="113"/>
      <c r="H6" s="113">
        <v>0.24590000000000001</v>
      </c>
      <c r="I6" s="113"/>
      <c r="J6" s="113">
        <v>0.24590000000000001</v>
      </c>
      <c r="K6" s="113">
        <v>0</v>
      </c>
      <c r="L6" s="113">
        <v>0</v>
      </c>
      <c r="M6" s="113">
        <v>0</v>
      </c>
      <c r="N6" s="114">
        <v>0.2394</v>
      </c>
    </row>
    <row r="7" spans="1:14" ht="14.25" customHeight="1" x14ac:dyDescent="0.25">
      <c r="A7" s="112" t="s">
        <v>235</v>
      </c>
      <c r="B7" s="113">
        <v>0.30880000000000002</v>
      </c>
      <c r="C7" s="113">
        <v>0.38950000000000001</v>
      </c>
      <c r="D7" s="113">
        <v>0.33329999999999999</v>
      </c>
      <c r="E7" s="113"/>
      <c r="F7" s="113"/>
      <c r="G7" s="113"/>
      <c r="H7" s="113"/>
      <c r="I7" s="113"/>
      <c r="J7" s="113"/>
      <c r="K7" s="113"/>
      <c r="L7" s="113"/>
      <c r="M7" s="113"/>
      <c r="N7" s="114">
        <v>0.33329999999999999</v>
      </c>
    </row>
    <row r="8" spans="1:14" x14ac:dyDescent="0.25">
      <c r="A8" s="112" t="s">
        <v>236</v>
      </c>
      <c r="B8" s="113">
        <v>0.79269999999999996</v>
      </c>
      <c r="C8" s="113">
        <v>0.71599999999999997</v>
      </c>
      <c r="D8" s="113">
        <v>0.75460000000000005</v>
      </c>
      <c r="E8" s="113"/>
      <c r="F8" s="113"/>
      <c r="G8" s="113"/>
      <c r="H8" s="113">
        <v>0.55559999999999998</v>
      </c>
      <c r="I8" s="113">
        <v>0.43640000000000001</v>
      </c>
      <c r="J8" s="113">
        <v>0.46579999999999999</v>
      </c>
      <c r="K8" s="113">
        <v>0</v>
      </c>
      <c r="L8" s="113">
        <v>0</v>
      </c>
      <c r="M8" s="113">
        <v>0</v>
      </c>
      <c r="N8" s="114">
        <v>0.6542</v>
      </c>
    </row>
    <row r="9" spans="1:14" x14ac:dyDescent="0.25">
      <c r="A9" s="112" t="s">
        <v>237</v>
      </c>
      <c r="B9" s="113">
        <v>0.35849999999999999</v>
      </c>
      <c r="C9" s="113">
        <v>0.44550000000000001</v>
      </c>
      <c r="D9" s="113">
        <v>0.36609999999999998</v>
      </c>
      <c r="E9" s="113"/>
      <c r="F9" s="113"/>
      <c r="G9" s="113"/>
      <c r="H9" s="113">
        <v>0.28299999999999997</v>
      </c>
      <c r="I9" s="113">
        <v>0.30299999999999999</v>
      </c>
      <c r="J9" s="113">
        <v>0.29070000000000001</v>
      </c>
      <c r="K9" s="113">
        <v>0</v>
      </c>
      <c r="L9" s="113">
        <v>0</v>
      </c>
      <c r="M9" s="113">
        <v>0</v>
      </c>
      <c r="N9" s="114">
        <v>0.36609999999999998</v>
      </c>
    </row>
    <row r="10" spans="1:14" x14ac:dyDescent="0.25">
      <c r="A10" s="112" t="s">
        <v>238</v>
      </c>
      <c r="B10" s="113">
        <v>0.2707</v>
      </c>
      <c r="C10" s="113">
        <v>0.21940000000000001</v>
      </c>
      <c r="D10" s="113">
        <v>0.25</v>
      </c>
      <c r="E10" s="113">
        <v>0.2034</v>
      </c>
      <c r="F10" s="113">
        <v>0.27839999999999998</v>
      </c>
      <c r="G10" s="113">
        <v>0.25</v>
      </c>
      <c r="H10" s="113">
        <v>0.17710000000000001</v>
      </c>
      <c r="I10" s="113">
        <v>0.18940000000000001</v>
      </c>
      <c r="J10" s="113">
        <v>0.1842</v>
      </c>
      <c r="K10" s="113">
        <v>0</v>
      </c>
      <c r="L10" s="113">
        <v>0</v>
      </c>
      <c r="M10" s="113">
        <v>0</v>
      </c>
      <c r="N10" s="114">
        <v>0.23150000000000001</v>
      </c>
    </row>
    <row r="11" spans="1:14" x14ac:dyDescent="0.25">
      <c r="A11" s="112" t="s">
        <v>239</v>
      </c>
      <c r="B11" s="113">
        <v>0.5837</v>
      </c>
      <c r="C11" s="113">
        <v>0.67030000000000001</v>
      </c>
      <c r="D11" s="113">
        <v>0.60709999999999997</v>
      </c>
      <c r="E11" s="113"/>
      <c r="F11" s="113"/>
      <c r="G11" s="113"/>
      <c r="H11" s="113">
        <v>0.15559999999999999</v>
      </c>
      <c r="I11" s="113">
        <v>0.33329999999999999</v>
      </c>
      <c r="J11" s="113">
        <v>0.17649999999999999</v>
      </c>
      <c r="K11" s="113">
        <v>0</v>
      </c>
      <c r="L11" s="113">
        <v>0.5</v>
      </c>
      <c r="M11" s="113">
        <v>0.1429</v>
      </c>
      <c r="N11" s="114">
        <v>0.54310000000000003</v>
      </c>
    </row>
    <row r="12" spans="1:14" ht="15.75" thickBot="1" x14ac:dyDescent="0.3">
      <c r="A12" s="115" t="s">
        <v>390</v>
      </c>
      <c r="B12" s="116">
        <v>0.45429999999999998</v>
      </c>
      <c r="C12" s="116">
        <v>0.50509999999999999</v>
      </c>
      <c r="D12" s="116">
        <v>0.4748</v>
      </c>
      <c r="E12" s="116">
        <v>0.2034</v>
      </c>
      <c r="F12" s="116">
        <v>0.27839999999999998</v>
      </c>
      <c r="G12" s="116">
        <v>0.25</v>
      </c>
      <c r="H12" s="116">
        <v>0.25590000000000002</v>
      </c>
      <c r="I12" s="116">
        <v>0.25900000000000001</v>
      </c>
      <c r="J12" s="116">
        <v>0.2571</v>
      </c>
      <c r="K12" s="116">
        <v>2.63E-2</v>
      </c>
      <c r="L12" s="116">
        <v>8.8200000000000001E-2</v>
      </c>
      <c r="M12" s="116">
        <v>5.5599999999999997E-2</v>
      </c>
      <c r="N12" s="117">
        <v>0.41</v>
      </c>
    </row>
    <row r="13" spans="1:14" ht="20.25" customHeight="1" x14ac:dyDescent="0.25">
      <c r="A13" s="344" t="s">
        <v>448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</row>
    <row r="14" spans="1:14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10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30" customHeight="1" x14ac:dyDescent="0.25">
      <c r="A16" s="340"/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</row>
  </sheetData>
  <sheetProtection password="CCE3" sheet="1" objects="1" scenarios="1"/>
  <mergeCells count="9">
    <mergeCell ref="A1:N1"/>
    <mergeCell ref="A16:N16"/>
    <mergeCell ref="B2:D2"/>
    <mergeCell ref="E2:G2"/>
    <mergeCell ref="H2:J2"/>
    <mergeCell ref="K2:M2"/>
    <mergeCell ref="N2:N3"/>
    <mergeCell ref="A13:N13"/>
    <mergeCell ref="A2:A3"/>
  </mergeCells>
  <pageMargins left="0.70866141732283472" right="0.70866141732283472" top="0.78740157480314965" bottom="0.78740157480314965" header="0.31496062992125984" footer="0.31496062992125984"/>
  <pageSetup paperSize="9" scale="86" firstPageNumber="91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D22"/>
  <sheetViews>
    <sheetView zoomScaleNormal="100" workbookViewId="0">
      <selection activeCell="A2" sqref="A2"/>
    </sheetView>
  </sheetViews>
  <sheetFormatPr defaultRowHeight="12.75" x14ac:dyDescent="0.2"/>
  <cols>
    <col min="1" max="1" width="73.5703125" style="120" customWidth="1"/>
    <col min="2" max="2" width="18.42578125" style="120" customWidth="1"/>
    <col min="3" max="3" width="18.7109375" style="120" customWidth="1"/>
    <col min="4" max="4" width="19.28515625" style="121" customWidth="1"/>
    <col min="5" max="7" width="9.140625" style="2"/>
    <col min="8" max="8" width="11.42578125" style="2" bestFit="1" customWidth="1"/>
    <col min="9" max="16384" width="9.140625" style="2"/>
  </cols>
  <sheetData>
    <row r="1" spans="1:4" ht="39.950000000000003" customHeight="1" x14ac:dyDescent="0.2">
      <c r="A1" s="347" t="s">
        <v>391</v>
      </c>
      <c r="B1" s="348"/>
      <c r="C1" s="348"/>
      <c r="D1" s="349"/>
    </row>
    <row r="2" spans="1:4" ht="39.950000000000003" customHeight="1" x14ac:dyDescent="0.2">
      <c r="A2" s="50" t="s">
        <v>366</v>
      </c>
      <c r="B2" s="123"/>
      <c r="C2" s="123"/>
      <c r="D2" s="122"/>
    </row>
    <row r="3" spans="1:4" ht="24" customHeight="1" x14ac:dyDescent="0.2">
      <c r="A3" s="102" t="s">
        <v>56</v>
      </c>
      <c r="B3" s="124" t="s">
        <v>57</v>
      </c>
      <c r="C3" s="124" t="s">
        <v>392</v>
      </c>
      <c r="D3" s="130" t="s">
        <v>393</v>
      </c>
    </row>
    <row r="4" spans="1:4" ht="17.25" customHeight="1" x14ac:dyDescent="0.2">
      <c r="A4" s="125" t="s">
        <v>70</v>
      </c>
      <c r="B4" s="126">
        <v>132</v>
      </c>
      <c r="C4" s="127">
        <v>1865</v>
      </c>
      <c r="D4" s="122">
        <v>14.13</v>
      </c>
    </row>
    <row r="5" spans="1:4" ht="30" customHeight="1" x14ac:dyDescent="0.2">
      <c r="A5" s="125" t="s">
        <v>71</v>
      </c>
      <c r="B5" s="86"/>
      <c r="C5" s="127">
        <v>0</v>
      </c>
      <c r="D5" s="134"/>
    </row>
    <row r="6" spans="1:4" ht="30" customHeight="1" x14ac:dyDescent="0.2">
      <c r="A6" s="125" t="s">
        <v>72</v>
      </c>
      <c r="B6" s="86"/>
      <c r="C6" s="127">
        <v>6937</v>
      </c>
      <c r="D6" s="134"/>
    </row>
    <row r="7" spans="1:4" ht="15" customHeight="1" x14ac:dyDescent="0.2">
      <c r="A7" s="125" t="s">
        <v>73</v>
      </c>
      <c r="B7" s="126">
        <v>8</v>
      </c>
      <c r="C7" s="127">
        <v>80</v>
      </c>
      <c r="D7" s="122">
        <v>10</v>
      </c>
    </row>
    <row r="8" spans="1:4" ht="15" customHeight="1" x14ac:dyDescent="0.2">
      <c r="A8" s="125" t="s">
        <v>79</v>
      </c>
      <c r="B8" s="126">
        <v>16</v>
      </c>
      <c r="C8" s="127">
        <v>479</v>
      </c>
      <c r="D8" s="122">
        <v>29.94</v>
      </c>
    </row>
    <row r="9" spans="1:4" ht="15" customHeight="1" x14ac:dyDescent="0.2">
      <c r="A9" s="125" t="s">
        <v>74</v>
      </c>
      <c r="B9" s="126">
        <v>2061</v>
      </c>
      <c r="C9" s="127">
        <v>14147</v>
      </c>
      <c r="D9" s="122">
        <v>6.86</v>
      </c>
    </row>
    <row r="10" spans="1:4" ht="15" customHeight="1" x14ac:dyDescent="0.2">
      <c r="A10" s="132" t="s">
        <v>80</v>
      </c>
      <c r="B10" s="86">
        <v>2061</v>
      </c>
      <c r="C10" s="133">
        <v>14147</v>
      </c>
      <c r="D10" s="134">
        <v>6.86</v>
      </c>
    </row>
    <row r="11" spans="1:4" ht="15" customHeight="1" x14ac:dyDescent="0.2">
      <c r="A11" s="125" t="s">
        <v>75</v>
      </c>
      <c r="B11" s="86"/>
      <c r="C11" s="127">
        <v>10554</v>
      </c>
      <c r="D11" s="134"/>
    </row>
    <row r="12" spans="1:4" ht="15" customHeight="1" x14ac:dyDescent="0.2">
      <c r="A12" s="125" t="s">
        <v>76</v>
      </c>
      <c r="B12" s="86"/>
      <c r="C12" s="127">
        <v>957</v>
      </c>
      <c r="D12" s="134"/>
    </row>
    <row r="13" spans="1:4" ht="15" customHeight="1" x14ac:dyDescent="0.2">
      <c r="A13" s="125" t="s">
        <v>77</v>
      </c>
      <c r="B13" s="126">
        <v>152</v>
      </c>
      <c r="C13" s="127">
        <v>15986</v>
      </c>
      <c r="D13" s="122">
        <v>105.17</v>
      </c>
    </row>
    <row r="14" spans="1:4" ht="15" customHeight="1" x14ac:dyDescent="0.2">
      <c r="A14" s="125" t="s">
        <v>78</v>
      </c>
      <c r="B14" s="86"/>
      <c r="C14" s="127">
        <v>17724</v>
      </c>
      <c r="D14" s="134"/>
    </row>
    <row r="15" spans="1:4" ht="15" customHeight="1" x14ac:dyDescent="0.2">
      <c r="A15" s="104" t="s">
        <v>4</v>
      </c>
      <c r="B15" s="128">
        <f>SUM(B4:B9,B11:B14)</f>
        <v>2369</v>
      </c>
      <c r="C15" s="129">
        <v>68729</v>
      </c>
      <c r="D15" s="131"/>
    </row>
    <row r="16" spans="1:4" ht="15" customHeight="1" x14ac:dyDescent="0.2">
      <c r="A16" s="118"/>
      <c r="B16" s="118"/>
      <c r="C16" s="118"/>
    </row>
    <row r="17" spans="1:3" ht="15" customHeight="1" x14ac:dyDescent="0.2">
      <c r="A17" s="119"/>
      <c r="B17" s="118"/>
      <c r="C17" s="118"/>
    </row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</sheetData>
  <sheetProtection password="CCE3" sheet="1" objects="1" scenarios="1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firstPageNumber="92" orientation="landscape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K138"/>
  <sheetViews>
    <sheetView zoomScaleNormal="100" workbookViewId="0">
      <selection sqref="A1:K1"/>
    </sheetView>
  </sheetViews>
  <sheetFormatPr defaultRowHeight="12.75" x14ac:dyDescent="0.2"/>
  <cols>
    <col min="1" max="1" width="26.85546875" style="101" customWidth="1"/>
    <col min="2" max="2" width="10.42578125" style="97" customWidth="1"/>
    <col min="3" max="3" width="8.28515625" style="98" customWidth="1"/>
    <col min="4" max="4" width="6.85546875" style="98" customWidth="1"/>
    <col min="5" max="5" width="8.5703125" style="98" customWidth="1"/>
    <col min="6" max="6" width="7.42578125" style="98" customWidth="1"/>
    <col min="7" max="7" width="8.7109375" style="98" customWidth="1"/>
    <col min="8" max="8" width="7" style="98" customWidth="1"/>
    <col min="9" max="11" width="9.140625" style="98"/>
    <col min="12" max="16384" width="9.140625" style="1"/>
  </cols>
  <sheetData>
    <row r="1" spans="1:11" ht="25.5" customHeight="1" x14ac:dyDescent="0.2">
      <c r="A1" s="304" t="s">
        <v>394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s="5" customFormat="1" ht="38.25" customHeight="1" x14ac:dyDescent="0.2">
      <c r="A2" s="352" t="s">
        <v>381</v>
      </c>
      <c r="B2" s="353"/>
      <c r="C2" s="305" t="s">
        <v>0</v>
      </c>
      <c r="D2" s="305"/>
      <c r="E2" s="305" t="s">
        <v>2</v>
      </c>
      <c r="F2" s="305"/>
      <c r="G2" s="305" t="s">
        <v>1</v>
      </c>
      <c r="H2" s="305"/>
      <c r="I2" s="307" t="s">
        <v>3</v>
      </c>
      <c r="J2" s="307"/>
      <c r="K2" s="355" t="s">
        <v>4</v>
      </c>
    </row>
    <row r="3" spans="1:11" s="5" customFormat="1" ht="15.75" customHeight="1" x14ac:dyDescent="0.2">
      <c r="A3" s="352"/>
      <c r="B3" s="354"/>
      <c r="C3" s="62" t="s">
        <v>23</v>
      </c>
      <c r="D3" s="62" t="s">
        <v>24</v>
      </c>
      <c r="E3" s="62" t="s">
        <v>23</v>
      </c>
      <c r="F3" s="62" t="s">
        <v>24</v>
      </c>
      <c r="G3" s="62" t="s">
        <v>23</v>
      </c>
      <c r="H3" s="62" t="s">
        <v>24</v>
      </c>
      <c r="I3" s="84" t="s">
        <v>23</v>
      </c>
      <c r="J3" s="84" t="s">
        <v>24</v>
      </c>
      <c r="K3" s="354"/>
    </row>
    <row r="4" spans="1:11" s="5" customFormat="1" ht="14.25" x14ac:dyDescent="0.2">
      <c r="A4" s="350" t="s">
        <v>232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</row>
    <row r="5" spans="1:11" s="5" customFormat="1" ht="25.5" x14ac:dyDescent="0.2">
      <c r="A5" s="102" t="s">
        <v>10</v>
      </c>
      <c r="B5" s="86" t="s">
        <v>9</v>
      </c>
      <c r="C5" s="300"/>
      <c r="D5" s="300"/>
      <c r="E5" s="300"/>
      <c r="F5" s="300"/>
      <c r="G5" s="300"/>
      <c r="H5" s="300"/>
      <c r="I5" s="300"/>
      <c r="J5" s="300"/>
      <c r="K5" s="300"/>
    </row>
    <row r="6" spans="1:11" s="5" customFormat="1" x14ac:dyDescent="0.2">
      <c r="A6" s="103" t="s">
        <v>5</v>
      </c>
      <c r="B6" s="87" t="s">
        <v>8</v>
      </c>
      <c r="C6" s="63"/>
      <c r="D6" s="63"/>
      <c r="E6" s="63"/>
      <c r="F6" s="63"/>
      <c r="G6" s="63"/>
      <c r="H6" s="63"/>
      <c r="I6" s="88"/>
      <c r="J6" s="88"/>
      <c r="K6" s="80">
        <f>SUM(C6:J6)</f>
        <v>0</v>
      </c>
    </row>
    <row r="7" spans="1:11" s="5" customFormat="1" x14ac:dyDescent="0.2">
      <c r="A7" s="103" t="s">
        <v>11</v>
      </c>
      <c r="B7" s="89" t="s">
        <v>6</v>
      </c>
      <c r="C7" s="63"/>
      <c r="D7" s="63"/>
      <c r="E7" s="63"/>
      <c r="F7" s="63"/>
      <c r="G7" s="63"/>
      <c r="H7" s="63"/>
      <c r="I7" s="88"/>
      <c r="J7" s="88"/>
      <c r="K7" s="80">
        <f t="shared" ref="K7:K18" si="0">SUM(C7:J7)</f>
        <v>0</v>
      </c>
    </row>
    <row r="8" spans="1:11" s="5" customFormat="1" ht="25.5" x14ac:dyDescent="0.2">
      <c r="A8" s="103" t="s">
        <v>12</v>
      </c>
      <c r="B8" s="89">
        <v>41.43</v>
      </c>
      <c r="C8" s="63"/>
      <c r="D8" s="63"/>
      <c r="E8" s="63"/>
      <c r="F8" s="63"/>
      <c r="G8" s="63"/>
      <c r="H8" s="63"/>
      <c r="I8" s="88"/>
      <c r="J8" s="88"/>
      <c r="K8" s="80">
        <f t="shared" si="0"/>
        <v>0</v>
      </c>
    </row>
    <row r="9" spans="1:11" s="5" customFormat="1" ht="25.5" x14ac:dyDescent="0.2">
      <c r="A9" s="103" t="s">
        <v>13</v>
      </c>
      <c r="B9" s="89" t="s">
        <v>7</v>
      </c>
      <c r="C9" s="63"/>
      <c r="D9" s="63"/>
      <c r="E9" s="63"/>
      <c r="F9" s="63"/>
      <c r="G9" s="63"/>
      <c r="H9" s="63"/>
      <c r="I9" s="88"/>
      <c r="J9" s="88"/>
      <c r="K9" s="80">
        <f t="shared" si="0"/>
        <v>0</v>
      </c>
    </row>
    <row r="10" spans="1:11" s="5" customFormat="1" ht="25.5" x14ac:dyDescent="0.2">
      <c r="A10" s="103" t="s">
        <v>14</v>
      </c>
      <c r="B10" s="89" t="s">
        <v>20</v>
      </c>
      <c r="C10" s="63">
        <v>42</v>
      </c>
      <c r="D10" s="63">
        <v>34</v>
      </c>
      <c r="E10" s="63"/>
      <c r="F10" s="63"/>
      <c r="G10" s="63">
        <v>3</v>
      </c>
      <c r="H10" s="63"/>
      <c r="I10" s="88">
        <v>0</v>
      </c>
      <c r="J10" s="88">
        <v>0</v>
      </c>
      <c r="K10" s="80">
        <f t="shared" si="0"/>
        <v>79</v>
      </c>
    </row>
    <row r="11" spans="1:11" s="5" customFormat="1" x14ac:dyDescent="0.2">
      <c r="A11" s="103" t="s">
        <v>15</v>
      </c>
      <c r="B11" s="89">
        <v>62.65</v>
      </c>
      <c r="C11" s="63">
        <v>71</v>
      </c>
      <c r="D11" s="63">
        <v>46</v>
      </c>
      <c r="E11" s="63"/>
      <c r="F11" s="63"/>
      <c r="G11" s="63">
        <v>86</v>
      </c>
      <c r="H11" s="63"/>
      <c r="I11" s="88">
        <v>0</v>
      </c>
      <c r="J11" s="88">
        <v>0</v>
      </c>
      <c r="K11" s="80">
        <f t="shared" si="0"/>
        <v>203</v>
      </c>
    </row>
    <row r="12" spans="1:11" s="5" customFormat="1" ht="25.5" x14ac:dyDescent="0.2">
      <c r="A12" s="103" t="s">
        <v>16</v>
      </c>
      <c r="B12" s="89">
        <v>68</v>
      </c>
      <c r="C12" s="63"/>
      <c r="D12" s="63"/>
      <c r="E12" s="63"/>
      <c r="F12" s="63"/>
      <c r="G12" s="63"/>
      <c r="H12" s="63"/>
      <c r="I12" s="88"/>
      <c r="J12" s="88"/>
      <c r="K12" s="80">
        <f t="shared" si="0"/>
        <v>0</v>
      </c>
    </row>
    <row r="13" spans="1:11" s="5" customFormat="1" ht="25.5" x14ac:dyDescent="0.2">
      <c r="A13" s="103" t="s">
        <v>17</v>
      </c>
      <c r="B13" s="89">
        <v>74.75</v>
      </c>
      <c r="C13" s="63"/>
      <c r="D13" s="63"/>
      <c r="E13" s="63"/>
      <c r="F13" s="63"/>
      <c r="G13" s="63"/>
      <c r="H13" s="63"/>
      <c r="I13" s="88"/>
      <c r="J13" s="88"/>
      <c r="K13" s="80">
        <f t="shared" si="0"/>
        <v>0</v>
      </c>
    </row>
    <row r="14" spans="1:11" s="5" customFormat="1" x14ac:dyDescent="0.2">
      <c r="A14" s="103" t="s">
        <v>18</v>
      </c>
      <c r="B14" s="89">
        <v>77</v>
      </c>
      <c r="C14" s="63"/>
      <c r="D14" s="63"/>
      <c r="E14" s="63"/>
      <c r="F14" s="63"/>
      <c r="G14" s="63"/>
      <c r="H14" s="63"/>
      <c r="I14" s="88"/>
      <c r="J14" s="88"/>
      <c r="K14" s="80">
        <f t="shared" si="0"/>
        <v>0</v>
      </c>
    </row>
    <row r="15" spans="1:11" s="5" customFormat="1" ht="25.5" x14ac:dyDescent="0.2">
      <c r="A15" s="103" t="s">
        <v>19</v>
      </c>
      <c r="B15" s="89">
        <v>81.819999999999993</v>
      </c>
      <c r="C15" s="63"/>
      <c r="D15" s="63"/>
      <c r="E15" s="63"/>
      <c r="F15" s="63"/>
      <c r="G15" s="63"/>
      <c r="H15" s="63"/>
      <c r="I15" s="88"/>
      <c r="J15" s="88"/>
      <c r="K15" s="80">
        <f t="shared" si="0"/>
        <v>0</v>
      </c>
    </row>
    <row r="16" spans="1:11" s="5" customFormat="1" x14ac:dyDescent="0.2">
      <c r="A16" s="79" t="s">
        <v>107</v>
      </c>
      <c r="B16" s="90" t="s">
        <v>108</v>
      </c>
      <c r="C16" s="80">
        <f>SUM(C6:C15)</f>
        <v>113</v>
      </c>
      <c r="D16" s="80">
        <f t="shared" ref="D16:J16" si="1">SUM(D6:D15)</f>
        <v>80</v>
      </c>
      <c r="E16" s="80">
        <f t="shared" si="1"/>
        <v>0</v>
      </c>
      <c r="F16" s="80">
        <f t="shared" si="1"/>
        <v>0</v>
      </c>
      <c r="G16" s="80">
        <f t="shared" si="1"/>
        <v>89</v>
      </c>
      <c r="H16" s="80">
        <f t="shared" si="1"/>
        <v>0</v>
      </c>
      <c r="I16" s="80">
        <f t="shared" si="1"/>
        <v>0</v>
      </c>
      <c r="J16" s="80">
        <f t="shared" si="1"/>
        <v>0</v>
      </c>
      <c r="K16" s="80">
        <f>SUM(K6:K15)</f>
        <v>282</v>
      </c>
    </row>
    <row r="17" spans="1:11" s="5" customFormat="1" ht="15" customHeight="1" x14ac:dyDescent="0.2">
      <c r="A17" s="125" t="s">
        <v>254</v>
      </c>
      <c r="B17" s="91" t="s">
        <v>108</v>
      </c>
      <c r="C17" s="88">
        <v>82</v>
      </c>
      <c r="D17" s="88">
        <v>67</v>
      </c>
      <c r="E17" s="88"/>
      <c r="F17" s="88"/>
      <c r="G17" s="88">
        <v>58</v>
      </c>
      <c r="H17" s="88"/>
      <c r="I17" s="88">
        <v>0</v>
      </c>
      <c r="J17" s="88">
        <v>0</v>
      </c>
      <c r="K17" s="79">
        <f t="shared" si="0"/>
        <v>207</v>
      </c>
    </row>
    <row r="18" spans="1:11" s="5" customFormat="1" ht="15" customHeight="1" x14ac:dyDescent="0.2">
      <c r="A18" s="125" t="s">
        <v>255</v>
      </c>
      <c r="B18" s="91" t="s">
        <v>108</v>
      </c>
      <c r="C18" s="88">
        <v>2</v>
      </c>
      <c r="D18" s="88">
        <v>2</v>
      </c>
      <c r="E18" s="88"/>
      <c r="F18" s="88"/>
      <c r="G18" s="88">
        <v>1</v>
      </c>
      <c r="H18" s="88"/>
      <c r="I18" s="88">
        <v>0</v>
      </c>
      <c r="J18" s="88">
        <v>0</v>
      </c>
      <c r="K18" s="79">
        <f t="shared" si="0"/>
        <v>5</v>
      </c>
    </row>
    <row r="19" spans="1:11" s="5" customFormat="1" ht="14.25" x14ac:dyDescent="0.2">
      <c r="A19" s="350" t="s">
        <v>233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</row>
    <row r="20" spans="1:11" s="2" customFormat="1" ht="25.5" customHeight="1" x14ac:dyDescent="0.2">
      <c r="A20" s="102" t="s">
        <v>10</v>
      </c>
      <c r="B20" s="86" t="s">
        <v>9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1" ht="15" customHeight="1" x14ac:dyDescent="0.2">
      <c r="A21" s="103" t="s">
        <v>5</v>
      </c>
      <c r="B21" s="87" t="s">
        <v>8</v>
      </c>
      <c r="C21" s="63"/>
      <c r="D21" s="63"/>
      <c r="E21" s="63"/>
      <c r="F21" s="63"/>
      <c r="G21" s="63"/>
      <c r="H21" s="63"/>
      <c r="I21" s="88"/>
      <c r="J21" s="88"/>
      <c r="K21" s="80">
        <f>SUM(C21:J21)</f>
        <v>0</v>
      </c>
    </row>
    <row r="22" spans="1:11" x14ac:dyDescent="0.2">
      <c r="A22" s="103" t="s">
        <v>11</v>
      </c>
      <c r="B22" s="89" t="s">
        <v>6</v>
      </c>
      <c r="C22" s="63">
        <v>15</v>
      </c>
      <c r="D22" s="63">
        <v>17</v>
      </c>
      <c r="E22" s="63"/>
      <c r="F22" s="63"/>
      <c r="G22" s="63">
        <v>10</v>
      </c>
      <c r="H22" s="63">
        <v>21</v>
      </c>
      <c r="I22" s="88">
        <v>3</v>
      </c>
      <c r="J22" s="88">
        <v>1</v>
      </c>
      <c r="K22" s="80">
        <f t="shared" ref="K22:K33" si="2">SUM(C22:J22)</f>
        <v>67</v>
      </c>
    </row>
    <row r="23" spans="1:11" ht="25.5" x14ac:dyDescent="0.2">
      <c r="A23" s="103" t="s">
        <v>12</v>
      </c>
      <c r="B23" s="89">
        <v>41.43</v>
      </c>
      <c r="C23" s="63"/>
      <c r="D23" s="63"/>
      <c r="E23" s="63"/>
      <c r="F23" s="63"/>
      <c r="G23" s="63"/>
      <c r="H23" s="63"/>
      <c r="I23" s="88"/>
      <c r="J23" s="88"/>
      <c r="K23" s="80">
        <f t="shared" si="2"/>
        <v>0</v>
      </c>
    </row>
    <row r="24" spans="1:11" ht="25.5" x14ac:dyDescent="0.2">
      <c r="A24" s="103" t="s">
        <v>13</v>
      </c>
      <c r="B24" s="89" t="s">
        <v>7</v>
      </c>
      <c r="C24" s="63"/>
      <c r="D24" s="63"/>
      <c r="E24" s="63"/>
      <c r="F24" s="63"/>
      <c r="G24" s="63"/>
      <c r="H24" s="63"/>
      <c r="I24" s="88"/>
      <c r="J24" s="88"/>
      <c r="K24" s="80">
        <f t="shared" si="2"/>
        <v>0</v>
      </c>
    </row>
    <row r="25" spans="1:11" ht="25.5" x14ac:dyDescent="0.2">
      <c r="A25" s="103" t="s">
        <v>14</v>
      </c>
      <c r="B25" s="89" t="s">
        <v>20</v>
      </c>
      <c r="C25" s="63"/>
      <c r="D25" s="63"/>
      <c r="E25" s="63"/>
      <c r="F25" s="63"/>
      <c r="G25" s="63"/>
      <c r="H25" s="63"/>
      <c r="I25" s="88"/>
      <c r="J25" s="88"/>
      <c r="K25" s="80">
        <f t="shared" si="2"/>
        <v>0</v>
      </c>
    </row>
    <row r="26" spans="1:11" x14ac:dyDescent="0.2">
      <c r="A26" s="103" t="s">
        <v>15</v>
      </c>
      <c r="B26" s="89">
        <v>62.65</v>
      </c>
      <c r="C26" s="63"/>
      <c r="D26" s="63"/>
      <c r="E26" s="63"/>
      <c r="F26" s="63"/>
      <c r="G26" s="63"/>
      <c r="H26" s="63"/>
      <c r="I26" s="88"/>
      <c r="J26" s="88"/>
      <c r="K26" s="80">
        <f t="shared" si="2"/>
        <v>0</v>
      </c>
    </row>
    <row r="27" spans="1:11" ht="25.5" x14ac:dyDescent="0.2">
      <c r="A27" s="103" t="s">
        <v>16</v>
      </c>
      <c r="B27" s="89">
        <v>68</v>
      </c>
      <c r="C27" s="63"/>
      <c r="D27" s="63"/>
      <c r="E27" s="63"/>
      <c r="F27" s="63"/>
      <c r="G27" s="63"/>
      <c r="H27" s="63"/>
      <c r="I27" s="88"/>
      <c r="J27" s="88"/>
      <c r="K27" s="80">
        <f t="shared" si="2"/>
        <v>0</v>
      </c>
    </row>
    <row r="28" spans="1:11" ht="25.5" x14ac:dyDescent="0.2">
      <c r="A28" s="103" t="s">
        <v>17</v>
      </c>
      <c r="B28" s="89">
        <v>74.75</v>
      </c>
      <c r="C28" s="63"/>
      <c r="D28" s="63"/>
      <c r="E28" s="63"/>
      <c r="F28" s="63"/>
      <c r="G28" s="63"/>
      <c r="H28" s="63"/>
      <c r="I28" s="88"/>
      <c r="J28" s="88"/>
      <c r="K28" s="80">
        <f t="shared" si="2"/>
        <v>0</v>
      </c>
    </row>
    <row r="29" spans="1:11" x14ac:dyDescent="0.2">
      <c r="A29" s="103" t="s">
        <v>18</v>
      </c>
      <c r="B29" s="89">
        <v>77</v>
      </c>
      <c r="C29" s="63"/>
      <c r="D29" s="63"/>
      <c r="E29" s="63"/>
      <c r="F29" s="63"/>
      <c r="G29" s="63"/>
      <c r="H29" s="63"/>
      <c r="I29" s="88"/>
      <c r="J29" s="88"/>
      <c r="K29" s="80">
        <f t="shared" si="2"/>
        <v>0</v>
      </c>
    </row>
    <row r="30" spans="1:11" ht="25.5" x14ac:dyDescent="0.2">
      <c r="A30" s="103" t="s">
        <v>19</v>
      </c>
      <c r="B30" s="89">
        <v>81.819999999999993</v>
      </c>
      <c r="C30" s="63"/>
      <c r="D30" s="63"/>
      <c r="E30" s="63"/>
      <c r="F30" s="63"/>
      <c r="G30" s="63"/>
      <c r="H30" s="63"/>
      <c r="I30" s="88"/>
      <c r="J30" s="88"/>
      <c r="K30" s="80">
        <f t="shared" si="2"/>
        <v>0</v>
      </c>
    </row>
    <row r="31" spans="1:11" x14ac:dyDescent="0.2">
      <c r="A31" s="79" t="s">
        <v>107</v>
      </c>
      <c r="B31" s="90" t="s">
        <v>108</v>
      </c>
      <c r="C31" s="80">
        <f>SUM(C21:C30)</f>
        <v>15</v>
      </c>
      <c r="D31" s="80">
        <f t="shared" ref="D31:J31" si="3">SUM(D21:D30)</f>
        <v>17</v>
      </c>
      <c r="E31" s="80">
        <f t="shared" si="3"/>
        <v>0</v>
      </c>
      <c r="F31" s="80">
        <f t="shared" si="3"/>
        <v>0</v>
      </c>
      <c r="G31" s="80">
        <f t="shared" si="3"/>
        <v>10</v>
      </c>
      <c r="H31" s="80">
        <f t="shared" si="3"/>
        <v>21</v>
      </c>
      <c r="I31" s="80">
        <f t="shared" si="3"/>
        <v>3</v>
      </c>
      <c r="J31" s="80">
        <f t="shared" si="3"/>
        <v>1</v>
      </c>
      <c r="K31" s="80">
        <f>SUM(K21:K30)</f>
        <v>67</v>
      </c>
    </row>
    <row r="32" spans="1:11" ht="15" customHeight="1" x14ac:dyDescent="0.2">
      <c r="A32" s="125" t="s">
        <v>257</v>
      </c>
      <c r="B32" s="91" t="s">
        <v>108</v>
      </c>
      <c r="C32" s="88">
        <v>1</v>
      </c>
      <c r="D32" s="88">
        <v>3</v>
      </c>
      <c r="E32" s="88"/>
      <c r="F32" s="88"/>
      <c r="G32" s="88">
        <v>0</v>
      </c>
      <c r="H32" s="88">
        <v>2</v>
      </c>
      <c r="I32" s="88">
        <v>0</v>
      </c>
      <c r="J32" s="88">
        <v>1</v>
      </c>
      <c r="K32" s="80">
        <f t="shared" si="2"/>
        <v>7</v>
      </c>
    </row>
    <row r="33" spans="1:11" ht="15" customHeight="1" x14ac:dyDescent="0.2">
      <c r="A33" s="125" t="s">
        <v>258</v>
      </c>
      <c r="B33" s="91" t="s">
        <v>108</v>
      </c>
      <c r="C33" s="88">
        <v>0</v>
      </c>
      <c r="D33" s="88">
        <v>0</v>
      </c>
      <c r="E33" s="88"/>
      <c r="F33" s="88"/>
      <c r="G33" s="88">
        <v>0</v>
      </c>
      <c r="H33" s="88">
        <v>0</v>
      </c>
      <c r="I33" s="88">
        <v>1</v>
      </c>
      <c r="J33" s="88">
        <v>1</v>
      </c>
      <c r="K33" s="80">
        <f t="shared" si="2"/>
        <v>2</v>
      </c>
    </row>
    <row r="34" spans="1:11" ht="15" customHeight="1" x14ac:dyDescent="0.2">
      <c r="A34" s="350" t="s">
        <v>234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</row>
    <row r="35" spans="1:11" ht="25.5" customHeight="1" x14ac:dyDescent="0.2">
      <c r="A35" s="102" t="s">
        <v>10</v>
      </c>
      <c r="B35" s="86" t="s">
        <v>9</v>
      </c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1" ht="15" customHeight="1" x14ac:dyDescent="0.2">
      <c r="A36" s="103" t="s">
        <v>5</v>
      </c>
      <c r="B36" s="87" t="s">
        <v>8</v>
      </c>
      <c r="C36" s="63"/>
      <c r="D36" s="63"/>
      <c r="E36" s="63"/>
      <c r="F36" s="63"/>
      <c r="G36" s="63"/>
      <c r="H36" s="63"/>
      <c r="I36" s="88"/>
      <c r="J36" s="88"/>
      <c r="K36" s="80">
        <f>SUM(C36:J36)</f>
        <v>0</v>
      </c>
    </row>
    <row r="37" spans="1:11" ht="15" customHeight="1" x14ac:dyDescent="0.2">
      <c r="A37" s="103" t="s">
        <v>11</v>
      </c>
      <c r="B37" s="89" t="s">
        <v>6</v>
      </c>
      <c r="C37" s="63"/>
      <c r="D37" s="63"/>
      <c r="E37" s="63"/>
      <c r="F37" s="63"/>
      <c r="G37" s="63"/>
      <c r="H37" s="63"/>
      <c r="I37" s="88"/>
      <c r="J37" s="88"/>
      <c r="K37" s="80">
        <f t="shared" ref="K37:K45" si="4">SUM(C37:J37)</f>
        <v>0</v>
      </c>
    </row>
    <row r="38" spans="1:11" ht="15" customHeight="1" x14ac:dyDescent="0.2">
      <c r="A38" s="103" t="s">
        <v>12</v>
      </c>
      <c r="B38" s="89">
        <v>41.43</v>
      </c>
      <c r="C38" s="63"/>
      <c r="D38" s="63"/>
      <c r="E38" s="63"/>
      <c r="F38" s="63"/>
      <c r="G38" s="63"/>
      <c r="H38" s="63"/>
      <c r="I38" s="88"/>
      <c r="J38" s="88"/>
      <c r="K38" s="80">
        <f t="shared" si="4"/>
        <v>0</v>
      </c>
    </row>
    <row r="39" spans="1:11" ht="15" customHeight="1" x14ac:dyDescent="0.2">
      <c r="A39" s="103" t="s">
        <v>13</v>
      </c>
      <c r="B39" s="89" t="s">
        <v>7</v>
      </c>
      <c r="C39" s="63"/>
      <c r="D39" s="63"/>
      <c r="E39" s="63"/>
      <c r="F39" s="63"/>
      <c r="G39" s="63"/>
      <c r="H39" s="63"/>
      <c r="I39" s="88"/>
      <c r="J39" s="88"/>
      <c r="K39" s="80">
        <f t="shared" si="4"/>
        <v>0</v>
      </c>
    </row>
    <row r="40" spans="1:11" ht="15" customHeight="1" x14ac:dyDescent="0.2">
      <c r="A40" s="103" t="s">
        <v>14</v>
      </c>
      <c r="B40" s="89" t="s">
        <v>20</v>
      </c>
      <c r="C40" s="63"/>
      <c r="D40" s="63"/>
      <c r="E40" s="63"/>
      <c r="F40" s="63"/>
      <c r="G40" s="63"/>
      <c r="H40" s="63"/>
      <c r="I40" s="88"/>
      <c r="J40" s="88"/>
      <c r="K40" s="80">
        <f t="shared" si="4"/>
        <v>0</v>
      </c>
    </row>
    <row r="41" spans="1:11" ht="15" customHeight="1" x14ac:dyDescent="0.2">
      <c r="A41" s="103" t="s">
        <v>15</v>
      </c>
      <c r="B41" s="89">
        <v>62.65</v>
      </c>
      <c r="C41" s="63"/>
      <c r="D41" s="63"/>
      <c r="E41" s="63"/>
      <c r="F41" s="63"/>
      <c r="G41" s="63"/>
      <c r="H41" s="63"/>
      <c r="I41" s="88"/>
      <c r="J41" s="88"/>
      <c r="K41" s="80">
        <f t="shared" si="4"/>
        <v>0</v>
      </c>
    </row>
    <row r="42" spans="1:11" ht="15" customHeight="1" x14ac:dyDescent="0.2">
      <c r="A42" s="103" t="s">
        <v>16</v>
      </c>
      <c r="B42" s="89">
        <v>68</v>
      </c>
      <c r="C42" s="63"/>
      <c r="D42" s="63"/>
      <c r="E42" s="63"/>
      <c r="F42" s="63"/>
      <c r="G42" s="63"/>
      <c r="H42" s="63"/>
      <c r="I42" s="88"/>
      <c r="J42" s="88"/>
      <c r="K42" s="80">
        <f t="shared" si="4"/>
        <v>0</v>
      </c>
    </row>
    <row r="43" spans="1:11" ht="15" customHeight="1" x14ac:dyDescent="0.2">
      <c r="A43" s="103" t="s">
        <v>17</v>
      </c>
      <c r="B43" s="89">
        <v>74.75</v>
      </c>
      <c r="C43" s="63"/>
      <c r="D43" s="63"/>
      <c r="E43" s="63"/>
      <c r="F43" s="63"/>
      <c r="G43" s="63"/>
      <c r="H43" s="63"/>
      <c r="I43" s="88"/>
      <c r="J43" s="88"/>
      <c r="K43" s="80">
        <f t="shared" si="4"/>
        <v>0</v>
      </c>
    </row>
    <row r="44" spans="1:11" ht="15" customHeight="1" x14ac:dyDescent="0.2">
      <c r="A44" s="103" t="s">
        <v>18</v>
      </c>
      <c r="B44" s="89">
        <v>77</v>
      </c>
      <c r="C44" s="63"/>
      <c r="D44" s="63"/>
      <c r="E44" s="63"/>
      <c r="F44" s="63"/>
      <c r="G44" s="63"/>
      <c r="H44" s="63"/>
      <c r="I44" s="88"/>
      <c r="J44" s="88"/>
      <c r="K44" s="80">
        <f t="shared" si="4"/>
        <v>0</v>
      </c>
    </row>
    <row r="45" spans="1:11" ht="15" customHeight="1" x14ac:dyDescent="0.2">
      <c r="A45" s="103" t="s">
        <v>19</v>
      </c>
      <c r="B45" s="89">
        <v>81.819999999999993</v>
      </c>
      <c r="C45" s="63">
        <v>34</v>
      </c>
      <c r="D45" s="63"/>
      <c r="E45" s="63"/>
      <c r="F45" s="63"/>
      <c r="G45" s="63">
        <v>43</v>
      </c>
      <c r="H45" s="63"/>
      <c r="I45" s="88">
        <v>0</v>
      </c>
      <c r="J45" s="88">
        <v>2</v>
      </c>
      <c r="K45" s="80">
        <f t="shared" si="4"/>
        <v>79</v>
      </c>
    </row>
    <row r="46" spans="1:11" x14ac:dyDescent="0.2">
      <c r="A46" s="79" t="s">
        <v>107</v>
      </c>
      <c r="B46" s="90" t="s">
        <v>108</v>
      </c>
      <c r="C46" s="80">
        <f>SUM(C36:C45)</f>
        <v>34</v>
      </c>
      <c r="D46" s="80">
        <f t="shared" ref="D46:J46" si="5">SUM(D36:D45)</f>
        <v>0</v>
      </c>
      <c r="E46" s="80">
        <f t="shared" si="5"/>
        <v>0</v>
      </c>
      <c r="F46" s="80">
        <f t="shared" si="5"/>
        <v>0</v>
      </c>
      <c r="G46" s="80">
        <f t="shared" si="5"/>
        <v>43</v>
      </c>
      <c r="H46" s="80">
        <f t="shared" si="5"/>
        <v>0</v>
      </c>
      <c r="I46" s="80">
        <f t="shared" si="5"/>
        <v>0</v>
      </c>
      <c r="J46" s="80">
        <f t="shared" si="5"/>
        <v>2</v>
      </c>
      <c r="K46" s="80">
        <f>SUM(K36:K45)</f>
        <v>79</v>
      </c>
    </row>
    <row r="47" spans="1:11" x14ac:dyDescent="0.2">
      <c r="A47" s="125" t="s">
        <v>259</v>
      </c>
      <c r="B47" s="91" t="s">
        <v>108</v>
      </c>
      <c r="C47" s="88">
        <v>24</v>
      </c>
      <c r="D47" s="88"/>
      <c r="E47" s="88"/>
      <c r="F47" s="88"/>
      <c r="G47" s="88">
        <v>35</v>
      </c>
      <c r="H47" s="88"/>
      <c r="I47" s="88">
        <v>0</v>
      </c>
      <c r="J47" s="88">
        <v>2</v>
      </c>
      <c r="K47" s="79">
        <f t="shared" ref="K47:K48" si="6">SUM(C47:J47)</f>
        <v>61</v>
      </c>
    </row>
    <row r="48" spans="1:11" x14ac:dyDescent="0.2">
      <c r="A48" s="125" t="s">
        <v>260</v>
      </c>
      <c r="B48" s="91" t="s">
        <v>108</v>
      </c>
      <c r="C48" s="88">
        <v>4</v>
      </c>
      <c r="D48" s="88"/>
      <c r="E48" s="88"/>
      <c r="F48" s="88"/>
      <c r="G48" s="88">
        <v>8</v>
      </c>
      <c r="H48" s="88"/>
      <c r="I48" s="88">
        <v>0</v>
      </c>
      <c r="J48" s="88">
        <v>0</v>
      </c>
      <c r="K48" s="79">
        <f t="shared" si="6"/>
        <v>12</v>
      </c>
    </row>
    <row r="49" spans="1:11" ht="14.25" x14ac:dyDescent="0.2">
      <c r="A49" s="350" t="s">
        <v>235</v>
      </c>
      <c r="B49" s="351"/>
      <c r="C49" s="351"/>
      <c r="D49" s="351"/>
      <c r="E49" s="351"/>
      <c r="F49" s="351"/>
      <c r="G49" s="351"/>
      <c r="H49" s="351"/>
      <c r="I49" s="351"/>
      <c r="J49" s="351"/>
      <c r="K49" s="351"/>
    </row>
    <row r="50" spans="1:11" ht="25.5" customHeight="1" x14ac:dyDescent="0.2">
      <c r="A50" s="102" t="s">
        <v>10</v>
      </c>
      <c r="B50" s="86" t="s">
        <v>9</v>
      </c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 ht="15" customHeight="1" x14ac:dyDescent="0.2">
      <c r="A51" s="103" t="s">
        <v>5</v>
      </c>
      <c r="B51" s="87" t="s">
        <v>8</v>
      </c>
      <c r="C51" s="63"/>
      <c r="D51" s="63"/>
      <c r="E51" s="63"/>
      <c r="F51" s="63"/>
      <c r="G51" s="63"/>
      <c r="H51" s="63"/>
      <c r="I51" s="88"/>
      <c r="J51" s="88"/>
      <c r="K51" s="80">
        <f>SUM(C51:J51)</f>
        <v>0</v>
      </c>
    </row>
    <row r="52" spans="1:11" x14ac:dyDescent="0.2">
      <c r="A52" s="103" t="s">
        <v>11</v>
      </c>
      <c r="B52" s="89" t="s">
        <v>6</v>
      </c>
      <c r="C52" s="63"/>
      <c r="D52" s="63"/>
      <c r="E52" s="63"/>
      <c r="F52" s="63"/>
      <c r="G52" s="63"/>
      <c r="H52" s="63"/>
      <c r="I52" s="88"/>
      <c r="J52" s="88"/>
      <c r="K52" s="80">
        <f t="shared" ref="K52:K60" si="7">SUM(C52:J52)</f>
        <v>0</v>
      </c>
    </row>
    <row r="53" spans="1:11" ht="25.5" x14ac:dyDescent="0.2">
      <c r="A53" s="103" t="s">
        <v>12</v>
      </c>
      <c r="B53" s="89">
        <v>41.43</v>
      </c>
      <c r="C53" s="63"/>
      <c r="D53" s="63"/>
      <c r="E53" s="63"/>
      <c r="F53" s="63"/>
      <c r="G53" s="63"/>
      <c r="H53" s="63"/>
      <c r="I53" s="88"/>
      <c r="J53" s="88"/>
      <c r="K53" s="80">
        <f t="shared" si="7"/>
        <v>0</v>
      </c>
    </row>
    <row r="54" spans="1:11" ht="25.5" x14ac:dyDescent="0.2">
      <c r="A54" s="103" t="s">
        <v>13</v>
      </c>
      <c r="B54" s="89" t="s">
        <v>7</v>
      </c>
      <c r="C54" s="63">
        <v>91</v>
      </c>
      <c r="D54" s="63">
        <v>65</v>
      </c>
      <c r="E54" s="63"/>
      <c r="F54" s="63"/>
      <c r="G54" s="63"/>
      <c r="H54" s="63"/>
      <c r="I54" s="88"/>
      <c r="J54" s="88"/>
      <c r="K54" s="80">
        <f t="shared" si="7"/>
        <v>156</v>
      </c>
    </row>
    <row r="55" spans="1:11" ht="25.5" x14ac:dyDescent="0.2">
      <c r="A55" s="103" t="s">
        <v>14</v>
      </c>
      <c r="B55" s="89" t="s">
        <v>20</v>
      </c>
      <c r="C55" s="63"/>
      <c r="D55" s="63"/>
      <c r="E55" s="63"/>
      <c r="F55" s="63"/>
      <c r="G55" s="63"/>
      <c r="H55" s="63"/>
      <c r="I55" s="88"/>
      <c r="J55" s="88"/>
      <c r="K55" s="80">
        <f t="shared" si="7"/>
        <v>0</v>
      </c>
    </row>
    <row r="56" spans="1:11" x14ac:dyDescent="0.2">
      <c r="A56" s="103" t="s">
        <v>15</v>
      </c>
      <c r="B56" s="89">
        <v>62.65</v>
      </c>
      <c r="C56" s="63"/>
      <c r="D56" s="63"/>
      <c r="E56" s="63"/>
      <c r="F56" s="63"/>
      <c r="G56" s="63"/>
      <c r="H56" s="63"/>
      <c r="I56" s="88"/>
      <c r="J56" s="88"/>
      <c r="K56" s="80">
        <f t="shared" si="7"/>
        <v>0</v>
      </c>
    </row>
    <row r="57" spans="1:11" ht="25.5" x14ac:dyDescent="0.2">
      <c r="A57" s="103" t="s">
        <v>16</v>
      </c>
      <c r="B57" s="89">
        <v>68</v>
      </c>
      <c r="C57" s="63"/>
      <c r="D57" s="63"/>
      <c r="E57" s="63"/>
      <c r="F57" s="63"/>
      <c r="G57" s="63"/>
      <c r="H57" s="63"/>
      <c r="I57" s="88"/>
      <c r="J57" s="88"/>
      <c r="K57" s="80">
        <f t="shared" si="7"/>
        <v>0</v>
      </c>
    </row>
    <row r="58" spans="1:11" ht="25.5" x14ac:dyDescent="0.2">
      <c r="A58" s="103" t="s">
        <v>17</v>
      </c>
      <c r="B58" s="89">
        <v>74.75</v>
      </c>
      <c r="C58" s="63"/>
      <c r="D58" s="63"/>
      <c r="E58" s="63"/>
      <c r="F58" s="63"/>
      <c r="G58" s="63"/>
      <c r="H58" s="63"/>
      <c r="I58" s="88"/>
      <c r="J58" s="88"/>
      <c r="K58" s="80">
        <f t="shared" si="7"/>
        <v>0</v>
      </c>
    </row>
    <row r="59" spans="1:11" x14ac:dyDescent="0.2">
      <c r="A59" s="103" t="s">
        <v>18</v>
      </c>
      <c r="B59" s="89">
        <v>77</v>
      </c>
      <c r="C59" s="63"/>
      <c r="D59" s="63"/>
      <c r="E59" s="63"/>
      <c r="F59" s="63"/>
      <c r="G59" s="63"/>
      <c r="H59" s="63"/>
      <c r="I59" s="88"/>
      <c r="J59" s="88"/>
      <c r="K59" s="80">
        <f t="shared" si="7"/>
        <v>0</v>
      </c>
    </row>
    <row r="60" spans="1:11" ht="25.5" x14ac:dyDescent="0.2">
      <c r="A60" s="103" t="s">
        <v>19</v>
      </c>
      <c r="B60" s="89">
        <v>81.819999999999993</v>
      </c>
      <c r="C60" s="63"/>
      <c r="D60" s="63"/>
      <c r="E60" s="63"/>
      <c r="F60" s="63"/>
      <c r="G60" s="63"/>
      <c r="H60" s="63"/>
      <c r="I60" s="88"/>
      <c r="J60" s="88"/>
      <c r="K60" s="80">
        <f t="shared" si="7"/>
        <v>0</v>
      </c>
    </row>
    <row r="61" spans="1:11" x14ac:dyDescent="0.2">
      <c r="A61" s="79" t="s">
        <v>107</v>
      </c>
      <c r="B61" s="90" t="s">
        <v>108</v>
      </c>
      <c r="C61" s="80">
        <f>SUM(C51:C60)</f>
        <v>91</v>
      </c>
      <c r="D61" s="80">
        <f t="shared" ref="D61:J61" si="8">SUM(D51:D60)</f>
        <v>65</v>
      </c>
      <c r="E61" s="80">
        <f t="shared" si="8"/>
        <v>0</v>
      </c>
      <c r="F61" s="80">
        <f t="shared" si="8"/>
        <v>0</v>
      </c>
      <c r="G61" s="80">
        <f t="shared" si="8"/>
        <v>0</v>
      </c>
      <c r="H61" s="80">
        <f t="shared" si="8"/>
        <v>0</v>
      </c>
      <c r="I61" s="80">
        <f t="shared" si="8"/>
        <v>0</v>
      </c>
      <c r="J61" s="80">
        <f t="shared" si="8"/>
        <v>0</v>
      </c>
      <c r="K61" s="80">
        <f>SUM(K51:K60)</f>
        <v>156</v>
      </c>
    </row>
    <row r="62" spans="1:11" x14ac:dyDescent="0.2">
      <c r="A62" s="125" t="s">
        <v>261</v>
      </c>
      <c r="B62" s="91" t="s">
        <v>108</v>
      </c>
      <c r="C62" s="88">
        <v>87</v>
      </c>
      <c r="D62" s="88">
        <v>64</v>
      </c>
      <c r="E62" s="136"/>
      <c r="F62" s="136"/>
      <c r="G62" s="136"/>
      <c r="H62" s="136"/>
      <c r="I62" s="136"/>
      <c r="J62" s="136"/>
      <c r="K62" s="80">
        <f t="shared" ref="K62:K63" si="9">SUM(C62:J62)</f>
        <v>151</v>
      </c>
    </row>
    <row r="63" spans="1:11" x14ac:dyDescent="0.2">
      <c r="A63" s="125" t="s">
        <v>262</v>
      </c>
      <c r="B63" s="91" t="s">
        <v>108</v>
      </c>
      <c r="C63" s="88">
        <v>4</v>
      </c>
      <c r="D63" s="88">
        <v>1</v>
      </c>
      <c r="E63" s="136"/>
      <c r="F63" s="136"/>
      <c r="G63" s="136"/>
      <c r="H63" s="136"/>
      <c r="I63" s="136"/>
      <c r="J63" s="136"/>
      <c r="K63" s="80">
        <f t="shared" si="9"/>
        <v>5</v>
      </c>
    </row>
    <row r="64" spans="1:11" ht="14.25" x14ac:dyDescent="0.2">
      <c r="A64" s="350" t="s">
        <v>236</v>
      </c>
      <c r="B64" s="351"/>
      <c r="C64" s="351"/>
      <c r="D64" s="351"/>
      <c r="E64" s="351"/>
      <c r="F64" s="351"/>
      <c r="G64" s="351"/>
      <c r="H64" s="351"/>
      <c r="I64" s="351"/>
      <c r="J64" s="351"/>
      <c r="K64" s="351"/>
    </row>
    <row r="65" spans="1:11" ht="25.5" x14ac:dyDescent="0.2">
      <c r="A65" s="102" t="s">
        <v>10</v>
      </c>
      <c r="B65" s="86" t="s">
        <v>9</v>
      </c>
      <c r="C65" s="300"/>
      <c r="D65" s="300"/>
      <c r="E65" s="300"/>
      <c r="F65" s="300"/>
      <c r="G65" s="300"/>
      <c r="H65" s="300"/>
      <c r="I65" s="300"/>
      <c r="J65" s="300"/>
      <c r="K65" s="300"/>
    </row>
    <row r="66" spans="1:11" x14ac:dyDescent="0.2">
      <c r="A66" s="103" t="s">
        <v>5</v>
      </c>
      <c r="B66" s="87" t="s">
        <v>8</v>
      </c>
      <c r="C66" s="63">
        <v>29</v>
      </c>
      <c r="D66" s="63">
        <v>11</v>
      </c>
      <c r="E66" s="63"/>
      <c r="F66" s="63"/>
      <c r="G66" s="63">
        <v>10</v>
      </c>
      <c r="H66" s="63">
        <v>38</v>
      </c>
      <c r="I66" s="88">
        <v>0</v>
      </c>
      <c r="J66" s="88">
        <v>0</v>
      </c>
      <c r="K66" s="80">
        <f>SUM(C66:J66)</f>
        <v>88</v>
      </c>
    </row>
    <row r="67" spans="1:11" x14ac:dyDescent="0.2">
      <c r="A67" s="103" t="s">
        <v>11</v>
      </c>
      <c r="B67" s="89" t="s">
        <v>6</v>
      </c>
      <c r="C67" s="63"/>
      <c r="D67" s="63"/>
      <c r="E67" s="63"/>
      <c r="F67" s="63"/>
      <c r="G67" s="63"/>
      <c r="H67" s="63"/>
      <c r="I67" s="88"/>
      <c r="J67" s="88"/>
      <c r="K67" s="80">
        <f t="shared" ref="K67:K75" si="10">SUM(C67:J67)</f>
        <v>0</v>
      </c>
    </row>
    <row r="68" spans="1:11" ht="25.5" x14ac:dyDescent="0.2">
      <c r="A68" s="103" t="s">
        <v>12</v>
      </c>
      <c r="B68" s="89">
        <v>41.43</v>
      </c>
      <c r="C68" s="63"/>
      <c r="D68" s="63"/>
      <c r="E68" s="63"/>
      <c r="F68" s="63"/>
      <c r="G68" s="63"/>
      <c r="H68" s="63"/>
      <c r="I68" s="88"/>
      <c r="J68" s="88"/>
      <c r="K68" s="80">
        <f t="shared" si="10"/>
        <v>0</v>
      </c>
    </row>
    <row r="69" spans="1:11" ht="25.5" x14ac:dyDescent="0.2">
      <c r="A69" s="103" t="s">
        <v>13</v>
      </c>
      <c r="B69" s="89" t="s">
        <v>7</v>
      </c>
      <c r="C69" s="63"/>
      <c r="D69" s="63"/>
      <c r="E69" s="63"/>
      <c r="F69" s="63"/>
      <c r="G69" s="63"/>
      <c r="H69" s="63"/>
      <c r="I69" s="88"/>
      <c r="J69" s="88"/>
      <c r="K69" s="80">
        <f t="shared" si="10"/>
        <v>0</v>
      </c>
    </row>
    <row r="70" spans="1:11" ht="25.5" x14ac:dyDescent="0.2">
      <c r="A70" s="103" t="s">
        <v>14</v>
      </c>
      <c r="B70" s="89" t="s">
        <v>20</v>
      </c>
      <c r="C70" s="63"/>
      <c r="D70" s="63"/>
      <c r="E70" s="63"/>
      <c r="F70" s="63"/>
      <c r="G70" s="63"/>
      <c r="H70" s="63"/>
      <c r="I70" s="88"/>
      <c r="J70" s="88"/>
      <c r="K70" s="80">
        <f t="shared" si="10"/>
        <v>0</v>
      </c>
    </row>
    <row r="71" spans="1:11" x14ac:dyDescent="0.2">
      <c r="A71" s="103" t="s">
        <v>15</v>
      </c>
      <c r="B71" s="89">
        <v>62.65</v>
      </c>
      <c r="C71" s="63"/>
      <c r="D71" s="63"/>
      <c r="E71" s="63"/>
      <c r="F71" s="63"/>
      <c r="G71" s="63"/>
      <c r="H71" s="63"/>
      <c r="I71" s="88"/>
      <c r="J71" s="88"/>
      <c r="K71" s="80">
        <f t="shared" si="10"/>
        <v>0</v>
      </c>
    </row>
    <row r="72" spans="1:11" ht="25.5" x14ac:dyDescent="0.2">
      <c r="A72" s="103" t="s">
        <v>16</v>
      </c>
      <c r="B72" s="89">
        <v>68</v>
      </c>
      <c r="C72" s="63"/>
      <c r="D72" s="63"/>
      <c r="E72" s="63"/>
      <c r="F72" s="63"/>
      <c r="G72" s="63"/>
      <c r="H72" s="63"/>
      <c r="I72" s="88"/>
      <c r="J72" s="88"/>
      <c r="K72" s="80">
        <f t="shared" si="10"/>
        <v>0</v>
      </c>
    </row>
    <row r="73" spans="1:11" ht="25.5" x14ac:dyDescent="0.2">
      <c r="A73" s="103" t="s">
        <v>17</v>
      </c>
      <c r="B73" s="89">
        <v>74.75</v>
      </c>
      <c r="C73" s="63"/>
      <c r="D73" s="63"/>
      <c r="E73" s="63"/>
      <c r="F73" s="63"/>
      <c r="G73" s="63"/>
      <c r="H73" s="63"/>
      <c r="I73" s="88"/>
      <c r="J73" s="88"/>
      <c r="K73" s="80">
        <f t="shared" si="10"/>
        <v>0</v>
      </c>
    </row>
    <row r="74" spans="1:11" x14ac:dyDescent="0.2">
      <c r="A74" s="103" t="s">
        <v>18</v>
      </c>
      <c r="B74" s="89">
        <v>77</v>
      </c>
      <c r="C74" s="63"/>
      <c r="D74" s="63"/>
      <c r="E74" s="63"/>
      <c r="F74" s="63"/>
      <c r="G74" s="63"/>
      <c r="H74" s="63"/>
      <c r="I74" s="88"/>
      <c r="J74" s="88"/>
      <c r="K74" s="80">
        <f t="shared" si="10"/>
        <v>0</v>
      </c>
    </row>
    <row r="75" spans="1:11" ht="25.5" x14ac:dyDescent="0.2">
      <c r="A75" s="103" t="s">
        <v>19</v>
      </c>
      <c r="B75" s="89">
        <v>81.819999999999993</v>
      </c>
      <c r="C75" s="63"/>
      <c r="D75" s="63"/>
      <c r="E75" s="63"/>
      <c r="F75" s="63"/>
      <c r="G75" s="63"/>
      <c r="H75" s="63"/>
      <c r="I75" s="88"/>
      <c r="J75" s="88"/>
      <c r="K75" s="80">
        <f t="shared" si="10"/>
        <v>0</v>
      </c>
    </row>
    <row r="76" spans="1:11" x14ac:dyDescent="0.2">
      <c r="A76" s="79" t="s">
        <v>107</v>
      </c>
      <c r="B76" s="90" t="s">
        <v>108</v>
      </c>
      <c r="C76" s="80">
        <f>SUM(C66:C75)</f>
        <v>29</v>
      </c>
      <c r="D76" s="80">
        <f t="shared" ref="D76:J76" si="11">SUM(D66:D75)</f>
        <v>11</v>
      </c>
      <c r="E76" s="80">
        <f t="shared" si="11"/>
        <v>0</v>
      </c>
      <c r="F76" s="80">
        <f t="shared" si="11"/>
        <v>0</v>
      </c>
      <c r="G76" s="80">
        <f t="shared" si="11"/>
        <v>10</v>
      </c>
      <c r="H76" s="80">
        <f t="shared" si="11"/>
        <v>38</v>
      </c>
      <c r="I76" s="80">
        <f t="shared" si="11"/>
        <v>0</v>
      </c>
      <c r="J76" s="80">
        <f t="shared" si="11"/>
        <v>0</v>
      </c>
      <c r="K76" s="80">
        <f>SUM(K66:K75)</f>
        <v>88</v>
      </c>
    </row>
    <row r="77" spans="1:11" x14ac:dyDescent="0.2">
      <c r="A77" s="125" t="s">
        <v>263</v>
      </c>
      <c r="B77" s="91" t="s">
        <v>108</v>
      </c>
      <c r="C77" s="88">
        <v>20</v>
      </c>
      <c r="D77" s="88">
        <v>8</v>
      </c>
      <c r="E77" s="88"/>
      <c r="F77" s="88"/>
      <c r="G77" s="88">
        <v>6</v>
      </c>
      <c r="H77" s="88">
        <v>21</v>
      </c>
      <c r="I77" s="88">
        <v>0</v>
      </c>
      <c r="J77" s="88">
        <v>0</v>
      </c>
      <c r="K77" s="79">
        <f t="shared" ref="K77:K78" si="12">SUM(C77:J77)</f>
        <v>55</v>
      </c>
    </row>
    <row r="78" spans="1:11" x14ac:dyDescent="0.2">
      <c r="A78" s="125" t="s">
        <v>264</v>
      </c>
      <c r="B78" s="91" t="s">
        <v>108</v>
      </c>
      <c r="C78" s="88">
        <v>0</v>
      </c>
      <c r="D78" s="88">
        <v>0</v>
      </c>
      <c r="E78" s="88"/>
      <c r="F78" s="88"/>
      <c r="G78" s="88">
        <v>0</v>
      </c>
      <c r="H78" s="88">
        <v>0</v>
      </c>
      <c r="I78" s="88">
        <v>0</v>
      </c>
      <c r="J78" s="88">
        <v>0</v>
      </c>
      <c r="K78" s="79">
        <f t="shared" si="12"/>
        <v>0</v>
      </c>
    </row>
    <row r="79" spans="1:11" ht="14.25" x14ac:dyDescent="0.2">
      <c r="A79" s="350" t="s">
        <v>237</v>
      </c>
      <c r="B79" s="351"/>
      <c r="C79" s="351"/>
      <c r="D79" s="351"/>
      <c r="E79" s="351"/>
      <c r="F79" s="351"/>
      <c r="G79" s="351"/>
      <c r="H79" s="351"/>
      <c r="I79" s="351"/>
      <c r="J79" s="351"/>
      <c r="K79" s="351"/>
    </row>
    <row r="80" spans="1:11" ht="25.5" x14ac:dyDescent="0.2">
      <c r="A80" s="102" t="s">
        <v>10</v>
      </c>
      <c r="B80" s="86" t="s">
        <v>9</v>
      </c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11" x14ac:dyDescent="0.2">
      <c r="A81" s="103" t="s">
        <v>5</v>
      </c>
      <c r="B81" s="87" t="s">
        <v>8</v>
      </c>
      <c r="C81" s="63"/>
      <c r="D81" s="63"/>
      <c r="E81" s="63"/>
      <c r="F81" s="63"/>
      <c r="G81" s="63"/>
      <c r="H81" s="63"/>
      <c r="I81" s="88"/>
      <c r="J81" s="88"/>
      <c r="K81" s="80">
        <f>SUM(C81:J81)</f>
        <v>0</v>
      </c>
    </row>
    <row r="82" spans="1:11" x14ac:dyDescent="0.2">
      <c r="A82" s="103" t="s">
        <v>11</v>
      </c>
      <c r="B82" s="89" t="s">
        <v>6</v>
      </c>
      <c r="C82" s="63"/>
      <c r="D82" s="63"/>
      <c r="E82" s="63"/>
      <c r="F82" s="63"/>
      <c r="G82" s="63"/>
      <c r="H82" s="63"/>
      <c r="I82" s="88"/>
      <c r="J82" s="88"/>
      <c r="K82" s="80">
        <f t="shared" ref="K82:K90" si="13">SUM(C82:J82)</f>
        <v>0</v>
      </c>
    </row>
    <row r="83" spans="1:11" ht="25.5" x14ac:dyDescent="0.2">
      <c r="A83" s="103" t="s">
        <v>12</v>
      </c>
      <c r="B83" s="89">
        <v>41.43</v>
      </c>
      <c r="C83" s="63"/>
      <c r="D83" s="63"/>
      <c r="E83" s="63"/>
      <c r="F83" s="63"/>
      <c r="G83" s="63"/>
      <c r="H83" s="63"/>
      <c r="I83" s="88"/>
      <c r="J83" s="88"/>
      <c r="K83" s="80">
        <f t="shared" si="13"/>
        <v>0</v>
      </c>
    </row>
    <row r="84" spans="1:11" ht="25.5" x14ac:dyDescent="0.2">
      <c r="A84" s="103" t="s">
        <v>13</v>
      </c>
      <c r="B84" s="89" t="s">
        <v>7</v>
      </c>
      <c r="C84" s="63"/>
      <c r="D84" s="63"/>
      <c r="E84" s="63"/>
      <c r="F84" s="63"/>
      <c r="G84" s="63"/>
      <c r="H84" s="63"/>
      <c r="I84" s="88"/>
      <c r="J84" s="88"/>
      <c r="K84" s="80">
        <f t="shared" si="13"/>
        <v>0</v>
      </c>
    </row>
    <row r="85" spans="1:11" ht="25.5" x14ac:dyDescent="0.2">
      <c r="A85" s="103" t="s">
        <v>14</v>
      </c>
      <c r="B85" s="89" t="s">
        <v>20</v>
      </c>
      <c r="C85" s="63">
        <v>57</v>
      </c>
      <c r="D85" s="63">
        <v>24</v>
      </c>
      <c r="E85" s="63"/>
      <c r="F85" s="63"/>
      <c r="G85" s="63">
        <v>52</v>
      </c>
      <c r="H85" s="63">
        <v>12</v>
      </c>
      <c r="I85" s="88">
        <v>1</v>
      </c>
      <c r="J85" s="88">
        <v>2</v>
      </c>
      <c r="K85" s="80">
        <f t="shared" si="13"/>
        <v>148</v>
      </c>
    </row>
    <row r="86" spans="1:11" x14ac:dyDescent="0.2">
      <c r="A86" s="103" t="s">
        <v>15</v>
      </c>
      <c r="B86" s="89">
        <v>62.65</v>
      </c>
      <c r="C86" s="63"/>
      <c r="D86" s="63"/>
      <c r="E86" s="63"/>
      <c r="F86" s="63"/>
      <c r="G86" s="63"/>
      <c r="H86" s="63"/>
      <c r="I86" s="88"/>
      <c r="J86" s="88"/>
      <c r="K86" s="80">
        <f t="shared" si="13"/>
        <v>0</v>
      </c>
    </row>
    <row r="87" spans="1:11" ht="25.5" x14ac:dyDescent="0.2">
      <c r="A87" s="103" t="s">
        <v>16</v>
      </c>
      <c r="B87" s="89">
        <v>68</v>
      </c>
      <c r="C87" s="63"/>
      <c r="D87" s="63"/>
      <c r="E87" s="63"/>
      <c r="F87" s="63"/>
      <c r="G87" s="63"/>
      <c r="H87" s="63"/>
      <c r="I87" s="88"/>
      <c r="J87" s="88"/>
      <c r="K87" s="80">
        <f t="shared" si="13"/>
        <v>0</v>
      </c>
    </row>
    <row r="88" spans="1:11" ht="25.5" x14ac:dyDescent="0.2">
      <c r="A88" s="103" t="s">
        <v>17</v>
      </c>
      <c r="B88" s="89">
        <v>74.75</v>
      </c>
      <c r="C88" s="63">
        <v>0</v>
      </c>
      <c r="D88" s="63">
        <v>0</v>
      </c>
      <c r="E88" s="63"/>
      <c r="F88" s="63"/>
      <c r="G88" s="63">
        <v>0</v>
      </c>
      <c r="H88" s="63">
        <v>1</v>
      </c>
      <c r="I88" s="88">
        <v>0</v>
      </c>
      <c r="J88" s="88">
        <v>0</v>
      </c>
      <c r="K88" s="80">
        <f t="shared" si="13"/>
        <v>1</v>
      </c>
    </row>
    <row r="89" spans="1:11" x14ac:dyDescent="0.2">
      <c r="A89" s="103" t="s">
        <v>18</v>
      </c>
      <c r="B89" s="89">
        <v>77</v>
      </c>
      <c r="C89" s="63"/>
      <c r="D89" s="63"/>
      <c r="E89" s="63"/>
      <c r="F89" s="63"/>
      <c r="G89" s="63"/>
      <c r="H89" s="63"/>
      <c r="I89" s="88"/>
      <c r="J89" s="88"/>
      <c r="K89" s="80">
        <f t="shared" si="13"/>
        <v>0</v>
      </c>
    </row>
    <row r="90" spans="1:11" ht="25.5" x14ac:dyDescent="0.2">
      <c r="A90" s="103" t="s">
        <v>19</v>
      </c>
      <c r="B90" s="89">
        <v>81.819999999999993</v>
      </c>
      <c r="C90" s="63"/>
      <c r="D90" s="63"/>
      <c r="E90" s="63"/>
      <c r="F90" s="63"/>
      <c r="G90" s="63"/>
      <c r="H90" s="63"/>
      <c r="I90" s="88"/>
      <c r="J90" s="88"/>
      <c r="K90" s="80">
        <f t="shared" si="13"/>
        <v>0</v>
      </c>
    </row>
    <row r="91" spans="1:11" x14ac:dyDescent="0.2">
      <c r="A91" s="79" t="s">
        <v>107</v>
      </c>
      <c r="B91" s="90" t="s">
        <v>108</v>
      </c>
      <c r="C91" s="80">
        <f>SUM(C81:C90)</f>
        <v>57</v>
      </c>
      <c r="D91" s="80">
        <f t="shared" ref="D91:J91" si="14">SUM(D81:D90)</f>
        <v>24</v>
      </c>
      <c r="E91" s="80">
        <f t="shared" si="14"/>
        <v>0</v>
      </c>
      <c r="F91" s="80">
        <f t="shared" si="14"/>
        <v>0</v>
      </c>
      <c r="G91" s="80">
        <f t="shared" si="14"/>
        <v>52</v>
      </c>
      <c r="H91" s="80">
        <f t="shared" si="14"/>
        <v>13</v>
      </c>
      <c r="I91" s="80">
        <f t="shared" si="14"/>
        <v>1</v>
      </c>
      <c r="J91" s="80">
        <f t="shared" si="14"/>
        <v>2</v>
      </c>
      <c r="K91" s="80">
        <f>SUM(K81:K90)</f>
        <v>149</v>
      </c>
    </row>
    <row r="92" spans="1:11" x14ac:dyDescent="0.2">
      <c r="A92" s="125" t="s">
        <v>265</v>
      </c>
      <c r="B92" s="91" t="s">
        <v>108</v>
      </c>
      <c r="C92" s="88">
        <v>36</v>
      </c>
      <c r="D92" s="88">
        <v>17</v>
      </c>
      <c r="E92" s="88"/>
      <c r="F92" s="88"/>
      <c r="G92" s="88">
        <v>31</v>
      </c>
      <c r="H92" s="88">
        <v>11</v>
      </c>
      <c r="I92" s="88">
        <v>1</v>
      </c>
      <c r="J92" s="88">
        <v>0</v>
      </c>
      <c r="K92" s="80">
        <f t="shared" ref="K92:K93" si="15">SUM(C92:J92)</f>
        <v>96</v>
      </c>
    </row>
    <row r="93" spans="1:11" x14ac:dyDescent="0.2">
      <c r="A93" s="125" t="s">
        <v>266</v>
      </c>
      <c r="B93" s="91" t="s">
        <v>108</v>
      </c>
      <c r="C93" s="88">
        <v>3</v>
      </c>
      <c r="D93" s="88">
        <v>0</v>
      </c>
      <c r="E93" s="88"/>
      <c r="F93" s="88"/>
      <c r="G93" s="88">
        <v>0</v>
      </c>
      <c r="H93" s="88">
        <v>0</v>
      </c>
      <c r="I93" s="88">
        <v>0</v>
      </c>
      <c r="J93" s="88">
        <v>0</v>
      </c>
      <c r="K93" s="80">
        <f t="shared" si="15"/>
        <v>3</v>
      </c>
    </row>
    <row r="94" spans="1:11" ht="14.25" x14ac:dyDescent="0.2">
      <c r="A94" s="350" t="s">
        <v>238</v>
      </c>
      <c r="B94" s="351"/>
      <c r="C94" s="351"/>
      <c r="D94" s="351"/>
      <c r="E94" s="351"/>
      <c r="F94" s="351"/>
      <c r="G94" s="351"/>
      <c r="H94" s="351"/>
      <c r="I94" s="351"/>
      <c r="J94" s="351"/>
      <c r="K94" s="351"/>
    </row>
    <row r="95" spans="1:11" ht="25.5" x14ac:dyDescent="0.2">
      <c r="A95" s="102" t="s">
        <v>10</v>
      </c>
      <c r="B95" s="86" t="s">
        <v>9</v>
      </c>
      <c r="C95" s="300"/>
      <c r="D95" s="300"/>
      <c r="E95" s="300"/>
      <c r="F95" s="300"/>
      <c r="G95" s="300"/>
      <c r="H95" s="300"/>
      <c r="I95" s="300"/>
      <c r="J95" s="300"/>
      <c r="K95" s="300"/>
    </row>
    <row r="96" spans="1:11" x14ac:dyDescent="0.2">
      <c r="A96" s="103" t="s">
        <v>5</v>
      </c>
      <c r="B96" s="87" t="s">
        <v>8</v>
      </c>
      <c r="C96" s="63"/>
      <c r="D96" s="63"/>
      <c r="E96" s="63"/>
      <c r="F96" s="63"/>
      <c r="G96" s="63"/>
      <c r="H96" s="63"/>
      <c r="I96" s="88"/>
      <c r="J96" s="88"/>
      <c r="K96" s="80">
        <f>SUM(C96:J96)</f>
        <v>0</v>
      </c>
    </row>
    <row r="97" spans="1:11" x14ac:dyDescent="0.2">
      <c r="A97" s="103" t="s">
        <v>11</v>
      </c>
      <c r="B97" s="89" t="s">
        <v>6</v>
      </c>
      <c r="C97" s="63"/>
      <c r="D97" s="63"/>
      <c r="E97" s="63"/>
      <c r="F97" s="63"/>
      <c r="G97" s="63"/>
      <c r="H97" s="63"/>
      <c r="I97" s="88"/>
      <c r="J97" s="88"/>
      <c r="K97" s="80">
        <f t="shared" ref="K97:K105" si="16">SUM(C97:J97)</f>
        <v>0</v>
      </c>
    </row>
    <row r="98" spans="1:11" ht="25.5" x14ac:dyDescent="0.2">
      <c r="A98" s="103" t="s">
        <v>12</v>
      </c>
      <c r="B98" s="89">
        <v>41.43</v>
      </c>
      <c r="C98" s="63"/>
      <c r="D98" s="63"/>
      <c r="E98" s="63"/>
      <c r="F98" s="63"/>
      <c r="G98" s="63"/>
      <c r="H98" s="63"/>
      <c r="I98" s="88"/>
      <c r="J98" s="88"/>
      <c r="K98" s="80">
        <f t="shared" si="16"/>
        <v>0</v>
      </c>
    </row>
    <row r="99" spans="1:11" ht="25.5" x14ac:dyDescent="0.2">
      <c r="A99" s="103" t="s">
        <v>13</v>
      </c>
      <c r="B99" s="89" t="s">
        <v>7</v>
      </c>
      <c r="C99" s="63"/>
      <c r="D99" s="63"/>
      <c r="E99" s="63"/>
      <c r="F99" s="63"/>
      <c r="G99" s="63"/>
      <c r="H99" s="63"/>
      <c r="I99" s="88"/>
      <c r="J99" s="88"/>
      <c r="K99" s="80">
        <f t="shared" si="16"/>
        <v>0</v>
      </c>
    </row>
    <row r="100" spans="1:11" ht="25.5" x14ac:dyDescent="0.2">
      <c r="A100" s="103" t="s">
        <v>14</v>
      </c>
      <c r="B100" s="89" t="s">
        <v>20</v>
      </c>
      <c r="C100" s="63">
        <v>53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88">
        <v>0</v>
      </c>
      <c r="J100" s="88">
        <v>0</v>
      </c>
      <c r="K100" s="80">
        <f t="shared" si="16"/>
        <v>53</v>
      </c>
    </row>
    <row r="101" spans="1:11" x14ac:dyDescent="0.2">
      <c r="A101" s="103" t="s">
        <v>15</v>
      </c>
      <c r="B101" s="89">
        <v>62.65</v>
      </c>
      <c r="C101" s="63"/>
      <c r="D101" s="63"/>
      <c r="E101" s="63"/>
      <c r="F101" s="63"/>
      <c r="G101" s="63"/>
      <c r="H101" s="63"/>
      <c r="I101" s="88"/>
      <c r="J101" s="88"/>
      <c r="K101" s="80">
        <f t="shared" si="16"/>
        <v>0</v>
      </c>
    </row>
    <row r="102" spans="1:11" ht="25.5" x14ac:dyDescent="0.2">
      <c r="A102" s="103" t="s">
        <v>16</v>
      </c>
      <c r="B102" s="89">
        <v>68</v>
      </c>
      <c r="C102" s="63"/>
      <c r="D102" s="63"/>
      <c r="E102" s="63"/>
      <c r="F102" s="63"/>
      <c r="G102" s="63"/>
      <c r="H102" s="63"/>
      <c r="I102" s="88"/>
      <c r="J102" s="88"/>
      <c r="K102" s="80">
        <f t="shared" si="16"/>
        <v>0</v>
      </c>
    </row>
    <row r="103" spans="1:11" ht="25.5" x14ac:dyDescent="0.2">
      <c r="A103" s="103" t="s">
        <v>17</v>
      </c>
      <c r="B103" s="89">
        <v>74.75</v>
      </c>
      <c r="C103" s="63">
        <v>165</v>
      </c>
      <c r="D103" s="63">
        <v>109</v>
      </c>
      <c r="E103" s="63">
        <v>22</v>
      </c>
      <c r="F103" s="63">
        <v>36</v>
      </c>
      <c r="G103" s="63">
        <v>84</v>
      </c>
      <c r="H103" s="63">
        <v>58</v>
      </c>
      <c r="I103" s="88">
        <v>3</v>
      </c>
      <c r="J103" s="88">
        <v>0</v>
      </c>
      <c r="K103" s="80">
        <f t="shared" si="16"/>
        <v>477</v>
      </c>
    </row>
    <row r="104" spans="1:11" x14ac:dyDescent="0.2">
      <c r="A104" s="103" t="s">
        <v>18</v>
      </c>
      <c r="B104" s="89">
        <v>77</v>
      </c>
      <c r="C104" s="63"/>
      <c r="D104" s="63"/>
      <c r="E104" s="63"/>
      <c r="F104" s="63"/>
      <c r="G104" s="63"/>
      <c r="H104" s="63"/>
      <c r="I104" s="88"/>
      <c r="J104" s="88"/>
      <c r="K104" s="80">
        <f t="shared" si="16"/>
        <v>0</v>
      </c>
    </row>
    <row r="105" spans="1:11" ht="25.5" x14ac:dyDescent="0.2">
      <c r="A105" s="103" t="s">
        <v>19</v>
      </c>
      <c r="B105" s="89">
        <v>81.819999999999993</v>
      </c>
      <c r="C105" s="63"/>
      <c r="D105" s="63"/>
      <c r="E105" s="63"/>
      <c r="F105" s="63"/>
      <c r="G105" s="63"/>
      <c r="H105" s="63"/>
      <c r="I105" s="88"/>
      <c r="J105" s="88"/>
      <c r="K105" s="80">
        <f t="shared" si="16"/>
        <v>0</v>
      </c>
    </row>
    <row r="106" spans="1:11" x14ac:dyDescent="0.2">
      <c r="A106" s="79" t="s">
        <v>107</v>
      </c>
      <c r="B106" s="90" t="s">
        <v>108</v>
      </c>
      <c r="C106" s="80">
        <f>SUM(C96:C105)</f>
        <v>218</v>
      </c>
      <c r="D106" s="80">
        <f t="shared" ref="D106:J106" si="17">SUM(D96:D105)</f>
        <v>109</v>
      </c>
      <c r="E106" s="80">
        <f t="shared" si="17"/>
        <v>22</v>
      </c>
      <c r="F106" s="80">
        <f t="shared" si="17"/>
        <v>36</v>
      </c>
      <c r="G106" s="80">
        <f t="shared" si="17"/>
        <v>84</v>
      </c>
      <c r="H106" s="80">
        <f t="shared" si="17"/>
        <v>58</v>
      </c>
      <c r="I106" s="80">
        <f t="shared" si="17"/>
        <v>3</v>
      </c>
      <c r="J106" s="80">
        <f t="shared" si="17"/>
        <v>0</v>
      </c>
      <c r="K106" s="80">
        <f>SUM(K96:K105)</f>
        <v>530</v>
      </c>
    </row>
    <row r="107" spans="1:11" x14ac:dyDescent="0.2">
      <c r="A107" s="125" t="s">
        <v>267</v>
      </c>
      <c r="B107" s="91" t="s">
        <v>108</v>
      </c>
      <c r="C107" s="88">
        <v>180</v>
      </c>
      <c r="D107" s="88">
        <v>80</v>
      </c>
      <c r="E107" s="88">
        <v>20</v>
      </c>
      <c r="F107" s="88">
        <v>35</v>
      </c>
      <c r="G107" s="88">
        <v>50</v>
      </c>
      <c r="H107" s="88">
        <v>44</v>
      </c>
      <c r="I107" s="88">
        <v>1</v>
      </c>
      <c r="J107" s="88">
        <v>0</v>
      </c>
      <c r="K107" s="79">
        <f t="shared" ref="K107:K108" si="18">SUM(C107:J107)</f>
        <v>410</v>
      </c>
    </row>
    <row r="108" spans="1:11" x14ac:dyDescent="0.2">
      <c r="A108" s="125" t="s">
        <v>268</v>
      </c>
      <c r="B108" s="91" t="s">
        <v>108</v>
      </c>
      <c r="C108" s="88">
        <v>8</v>
      </c>
      <c r="D108" s="88">
        <v>1</v>
      </c>
      <c r="E108" s="88">
        <v>0</v>
      </c>
      <c r="F108" s="88">
        <v>0</v>
      </c>
      <c r="G108" s="88">
        <v>0</v>
      </c>
      <c r="H108" s="88">
        <v>0</v>
      </c>
      <c r="I108" s="88">
        <v>0</v>
      </c>
      <c r="J108" s="88">
        <v>0</v>
      </c>
      <c r="K108" s="79">
        <f t="shared" si="18"/>
        <v>9</v>
      </c>
    </row>
    <row r="109" spans="1:11" ht="14.25" x14ac:dyDescent="0.2">
      <c r="A109" s="350" t="s">
        <v>239</v>
      </c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</row>
    <row r="110" spans="1:11" ht="25.5" x14ac:dyDescent="0.2">
      <c r="A110" s="102" t="s">
        <v>10</v>
      </c>
      <c r="B110" s="86" t="s">
        <v>9</v>
      </c>
      <c r="C110" s="135"/>
      <c r="D110" s="135"/>
      <c r="E110" s="135"/>
      <c r="F110" s="135"/>
      <c r="G110" s="135"/>
      <c r="H110" s="135"/>
      <c r="I110" s="135"/>
      <c r="J110" s="135"/>
      <c r="K110" s="135"/>
    </row>
    <row r="111" spans="1:11" x14ac:dyDescent="0.2">
      <c r="A111" s="103" t="s">
        <v>5</v>
      </c>
      <c r="B111" s="87" t="s">
        <v>8</v>
      </c>
      <c r="C111" s="63">
        <v>67</v>
      </c>
      <c r="D111" s="63">
        <v>4</v>
      </c>
      <c r="E111" s="63"/>
      <c r="F111" s="63"/>
      <c r="G111" s="63">
        <v>40</v>
      </c>
      <c r="H111" s="63">
        <v>2</v>
      </c>
      <c r="I111" s="88">
        <v>0</v>
      </c>
      <c r="J111" s="88">
        <v>0</v>
      </c>
      <c r="K111" s="80">
        <f>SUM(C111:J111)</f>
        <v>113</v>
      </c>
    </row>
    <row r="112" spans="1:11" x14ac:dyDescent="0.2">
      <c r="A112" s="103" t="s">
        <v>11</v>
      </c>
      <c r="B112" s="89" t="s">
        <v>6</v>
      </c>
      <c r="C112" s="63">
        <v>0</v>
      </c>
      <c r="D112" s="63">
        <v>0</v>
      </c>
      <c r="E112" s="63"/>
      <c r="F112" s="63"/>
      <c r="G112" s="63">
        <v>1</v>
      </c>
      <c r="H112" s="63">
        <v>0</v>
      </c>
      <c r="I112" s="88">
        <v>0</v>
      </c>
      <c r="J112" s="88">
        <v>0</v>
      </c>
      <c r="K112" s="80">
        <f t="shared" ref="K112:K120" si="19">SUM(C112:J112)</f>
        <v>1</v>
      </c>
    </row>
    <row r="113" spans="1:11" ht="25.5" x14ac:dyDescent="0.2">
      <c r="A113" s="103" t="s">
        <v>12</v>
      </c>
      <c r="B113" s="89">
        <v>41.43</v>
      </c>
      <c r="C113" s="63"/>
      <c r="D113" s="63"/>
      <c r="E113" s="63"/>
      <c r="F113" s="63"/>
      <c r="G113" s="63"/>
      <c r="H113" s="63"/>
      <c r="I113" s="88"/>
      <c r="J113" s="88"/>
      <c r="K113" s="80">
        <f t="shared" si="19"/>
        <v>0</v>
      </c>
    </row>
    <row r="114" spans="1:11" ht="25.5" x14ac:dyDescent="0.2">
      <c r="A114" s="103" t="s">
        <v>13</v>
      </c>
      <c r="B114" s="89" t="s">
        <v>7</v>
      </c>
      <c r="C114" s="63"/>
      <c r="D114" s="63"/>
      <c r="E114" s="63"/>
      <c r="F114" s="63"/>
      <c r="G114" s="63"/>
      <c r="H114" s="63"/>
      <c r="I114" s="88"/>
      <c r="J114" s="88"/>
      <c r="K114" s="80">
        <f t="shared" si="19"/>
        <v>0</v>
      </c>
    </row>
    <row r="115" spans="1:11" ht="25.5" x14ac:dyDescent="0.2">
      <c r="A115" s="103" t="s">
        <v>14</v>
      </c>
      <c r="B115" s="89" t="s">
        <v>20</v>
      </c>
      <c r="C115" s="63"/>
      <c r="D115" s="63"/>
      <c r="E115" s="63"/>
      <c r="F115" s="63"/>
      <c r="G115" s="63"/>
      <c r="H115" s="63"/>
      <c r="I115" s="88"/>
      <c r="J115" s="88"/>
      <c r="K115" s="80">
        <f t="shared" si="19"/>
        <v>0</v>
      </c>
    </row>
    <row r="116" spans="1:11" x14ac:dyDescent="0.2">
      <c r="A116" s="103" t="s">
        <v>15</v>
      </c>
      <c r="B116" s="89">
        <v>62.65</v>
      </c>
      <c r="C116" s="63"/>
      <c r="D116" s="63"/>
      <c r="E116" s="63"/>
      <c r="F116" s="63"/>
      <c r="G116" s="63"/>
      <c r="H116" s="63"/>
      <c r="I116" s="88"/>
      <c r="J116" s="88"/>
      <c r="K116" s="80">
        <f t="shared" si="19"/>
        <v>0</v>
      </c>
    </row>
    <row r="117" spans="1:11" ht="25.5" x14ac:dyDescent="0.2">
      <c r="A117" s="103" t="s">
        <v>16</v>
      </c>
      <c r="B117" s="89">
        <v>68</v>
      </c>
      <c r="C117" s="63"/>
      <c r="D117" s="63"/>
      <c r="E117" s="63"/>
      <c r="F117" s="63"/>
      <c r="G117" s="63"/>
      <c r="H117" s="63"/>
      <c r="I117" s="88"/>
      <c r="J117" s="88"/>
      <c r="K117" s="80">
        <f t="shared" si="19"/>
        <v>0</v>
      </c>
    </row>
    <row r="118" spans="1:11" ht="25.5" x14ac:dyDescent="0.2">
      <c r="A118" s="103" t="s">
        <v>17</v>
      </c>
      <c r="B118" s="89">
        <v>74.75</v>
      </c>
      <c r="C118" s="63"/>
      <c r="D118" s="63"/>
      <c r="E118" s="63"/>
      <c r="F118" s="63"/>
      <c r="G118" s="63"/>
      <c r="H118" s="63"/>
      <c r="I118" s="88"/>
      <c r="J118" s="88"/>
      <c r="K118" s="80">
        <f t="shared" si="19"/>
        <v>0</v>
      </c>
    </row>
    <row r="119" spans="1:11" x14ac:dyDescent="0.2">
      <c r="A119" s="103" t="s">
        <v>18</v>
      </c>
      <c r="B119" s="89">
        <v>77</v>
      </c>
      <c r="C119" s="63"/>
      <c r="D119" s="63"/>
      <c r="E119" s="63"/>
      <c r="F119" s="63"/>
      <c r="G119" s="63"/>
      <c r="H119" s="63"/>
      <c r="I119" s="88"/>
      <c r="J119" s="88"/>
      <c r="K119" s="80">
        <f t="shared" si="19"/>
        <v>0</v>
      </c>
    </row>
    <row r="120" spans="1:11" ht="25.5" x14ac:dyDescent="0.2">
      <c r="A120" s="103" t="s">
        <v>19</v>
      </c>
      <c r="B120" s="89">
        <v>81.819999999999993</v>
      </c>
      <c r="C120" s="63"/>
      <c r="D120" s="63"/>
      <c r="E120" s="63"/>
      <c r="F120" s="63"/>
      <c r="G120" s="63"/>
      <c r="H120" s="63"/>
      <c r="I120" s="88"/>
      <c r="J120" s="88"/>
      <c r="K120" s="80">
        <f t="shared" si="19"/>
        <v>0</v>
      </c>
    </row>
    <row r="121" spans="1:11" x14ac:dyDescent="0.2">
      <c r="A121" s="79" t="s">
        <v>107</v>
      </c>
      <c r="B121" s="90" t="s">
        <v>108</v>
      </c>
      <c r="C121" s="80">
        <f>SUM(C111:C120)</f>
        <v>67</v>
      </c>
      <c r="D121" s="80">
        <f t="shared" ref="D121:J121" si="20">SUM(D111:D120)</f>
        <v>4</v>
      </c>
      <c r="E121" s="80">
        <f t="shared" si="20"/>
        <v>0</v>
      </c>
      <c r="F121" s="80">
        <f t="shared" si="20"/>
        <v>0</v>
      </c>
      <c r="G121" s="80">
        <f t="shared" si="20"/>
        <v>41</v>
      </c>
      <c r="H121" s="80">
        <f t="shared" si="20"/>
        <v>2</v>
      </c>
      <c r="I121" s="80">
        <f t="shared" si="20"/>
        <v>0</v>
      </c>
      <c r="J121" s="80">
        <f t="shared" si="20"/>
        <v>0</v>
      </c>
      <c r="K121" s="80">
        <f>SUM(K111:K120)</f>
        <v>114</v>
      </c>
    </row>
    <row r="122" spans="1:11" x14ac:dyDescent="0.2">
      <c r="A122" s="125" t="s">
        <v>269</v>
      </c>
      <c r="B122" s="91" t="s">
        <v>108</v>
      </c>
      <c r="C122" s="88">
        <v>25</v>
      </c>
      <c r="D122" s="88">
        <v>4</v>
      </c>
      <c r="E122" s="88"/>
      <c r="F122" s="88"/>
      <c r="G122" s="88">
        <v>24</v>
      </c>
      <c r="H122" s="88">
        <v>1</v>
      </c>
      <c r="I122" s="88">
        <v>0</v>
      </c>
      <c r="J122" s="88">
        <v>0</v>
      </c>
      <c r="K122" s="80">
        <f t="shared" ref="K122:K123" si="21">SUM(C122:J122)</f>
        <v>54</v>
      </c>
    </row>
    <row r="123" spans="1:11" x14ac:dyDescent="0.2">
      <c r="A123" s="125" t="s">
        <v>270</v>
      </c>
      <c r="B123" s="91" t="s">
        <v>108</v>
      </c>
      <c r="C123" s="88">
        <v>1</v>
      </c>
      <c r="D123" s="88">
        <v>0</v>
      </c>
      <c r="E123" s="88"/>
      <c r="F123" s="88"/>
      <c r="G123" s="88">
        <v>2</v>
      </c>
      <c r="H123" s="88">
        <v>0</v>
      </c>
      <c r="I123" s="88">
        <v>0</v>
      </c>
      <c r="J123" s="88">
        <v>0</v>
      </c>
      <c r="K123" s="80">
        <f t="shared" si="21"/>
        <v>3</v>
      </c>
    </row>
    <row r="124" spans="1:11" ht="15" customHeight="1" x14ac:dyDescent="0.2">
      <c r="A124" s="350" t="s">
        <v>231</v>
      </c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</row>
    <row r="125" spans="1:11" ht="25.5" x14ac:dyDescent="0.2">
      <c r="A125" s="102" t="s">
        <v>10</v>
      </c>
      <c r="B125" s="86" t="s">
        <v>9</v>
      </c>
      <c r="C125" s="297"/>
      <c r="D125" s="297"/>
      <c r="E125" s="297"/>
      <c r="F125" s="297"/>
      <c r="G125" s="297"/>
      <c r="H125" s="297"/>
      <c r="I125" s="297"/>
      <c r="J125" s="297"/>
      <c r="K125" s="297"/>
    </row>
    <row r="126" spans="1:11" x14ac:dyDescent="0.2">
      <c r="A126" s="103" t="s">
        <v>5</v>
      </c>
      <c r="B126" s="87" t="s">
        <v>8</v>
      </c>
      <c r="C126" s="92">
        <f>SUM(C6,C21,C36,C51,C66,C81,C96,C111)</f>
        <v>96</v>
      </c>
      <c r="D126" s="92">
        <f t="shared" ref="D126:K126" si="22">SUM(D6,D21,D36,D51,D66,D81,D96,D111)</f>
        <v>15</v>
      </c>
      <c r="E126" s="92">
        <f t="shared" si="22"/>
        <v>0</v>
      </c>
      <c r="F126" s="92">
        <f t="shared" si="22"/>
        <v>0</v>
      </c>
      <c r="G126" s="92">
        <f t="shared" si="22"/>
        <v>50</v>
      </c>
      <c r="H126" s="92">
        <f t="shared" si="22"/>
        <v>40</v>
      </c>
      <c r="I126" s="92">
        <f t="shared" si="22"/>
        <v>0</v>
      </c>
      <c r="J126" s="92">
        <f t="shared" si="22"/>
        <v>0</v>
      </c>
      <c r="K126" s="93">
        <f t="shared" si="22"/>
        <v>201</v>
      </c>
    </row>
    <row r="127" spans="1:11" x14ac:dyDescent="0.2">
      <c r="A127" s="103" t="s">
        <v>11</v>
      </c>
      <c r="B127" s="89" t="s">
        <v>6</v>
      </c>
      <c r="C127" s="92">
        <f t="shared" ref="C127:K138" si="23">SUM(C7,C22,C37,C52,C67,C82,C97,C112)</f>
        <v>15</v>
      </c>
      <c r="D127" s="92">
        <f t="shared" si="23"/>
        <v>17</v>
      </c>
      <c r="E127" s="92">
        <f t="shared" si="23"/>
        <v>0</v>
      </c>
      <c r="F127" s="92">
        <f t="shared" si="23"/>
        <v>0</v>
      </c>
      <c r="G127" s="92">
        <f t="shared" si="23"/>
        <v>11</v>
      </c>
      <c r="H127" s="92">
        <f t="shared" si="23"/>
        <v>21</v>
      </c>
      <c r="I127" s="92">
        <f t="shared" si="23"/>
        <v>3</v>
      </c>
      <c r="J127" s="92">
        <f t="shared" si="23"/>
        <v>1</v>
      </c>
      <c r="K127" s="93">
        <f t="shared" si="23"/>
        <v>68</v>
      </c>
    </row>
    <row r="128" spans="1:11" ht="25.5" x14ac:dyDescent="0.2">
      <c r="A128" s="103" t="s">
        <v>12</v>
      </c>
      <c r="B128" s="89">
        <v>41.43</v>
      </c>
      <c r="C128" s="92">
        <f t="shared" si="23"/>
        <v>0</v>
      </c>
      <c r="D128" s="92">
        <f t="shared" si="23"/>
        <v>0</v>
      </c>
      <c r="E128" s="92">
        <f t="shared" si="23"/>
        <v>0</v>
      </c>
      <c r="F128" s="92">
        <f t="shared" si="23"/>
        <v>0</v>
      </c>
      <c r="G128" s="92">
        <f t="shared" si="23"/>
        <v>0</v>
      </c>
      <c r="H128" s="92">
        <f t="shared" si="23"/>
        <v>0</v>
      </c>
      <c r="I128" s="92">
        <f t="shared" si="23"/>
        <v>0</v>
      </c>
      <c r="J128" s="92">
        <f t="shared" si="23"/>
        <v>0</v>
      </c>
      <c r="K128" s="93">
        <f t="shared" si="23"/>
        <v>0</v>
      </c>
    </row>
    <row r="129" spans="1:11" ht="25.5" x14ac:dyDescent="0.2">
      <c r="A129" s="103" t="s">
        <v>13</v>
      </c>
      <c r="B129" s="89" t="s">
        <v>7</v>
      </c>
      <c r="C129" s="92">
        <f t="shared" si="23"/>
        <v>91</v>
      </c>
      <c r="D129" s="92">
        <f t="shared" si="23"/>
        <v>65</v>
      </c>
      <c r="E129" s="92">
        <f t="shared" si="23"/>
        <v>0</v>
      </c>
      <c r="F129" s="92">
        <f t="shared" si="23"/>
        <v>0</v>
      </c>
      <c r="G129" s="92">
        <f t="shared" si="23"/>
        <v>0</v>
      </c>
      <c r="H129" s="92">
        <f t="shared" si="23"/>
        <v>0</v>
      </c>
      <c r="I129" s="92">
        <f t="shared" si="23"/>
        <v>0</v>
      </c>
      <c r="J129" s="92">
        <f t="shared" si="23"/>
        <v>0</v>
      </c>
      <c r="K129" s="93">
        <f t="shared" si="23"/>
        <v>156</v>
      </c>
    </row>
    <row r="130" spans="1:11" ht="25.5" x14ac:dyDescent="0.2">
      <c r="A130" s="103" t="s">
        <v>14</v>
      </c>
      <c r="B130" s="89" t="s">
        <v>20</v>
      </c>
      <c r="C130" s="92">
        <f t="shared" si="23"/>
        <v>152</v>
      </c>
      <c r="D130" s="92">
        <f t="shared" si="23"/>
        <v>58</v>
      </c>
      <c r="E130" s="92">
        <f t="shared" si="23"/>
        <v>0</v>
      </c>
      <c r="F130" s="92">
        <f t="shared" si="23"/>
        <v>0</v>
      </c>
      <c r="G130" s="92">
        <f t="shared" si="23"/>
        <v>55</v>
      </c>
      <c r="H130" s="92">
        <f t="shared" si="23"/>
        <v>12</v>
      </c>
      <c r="I130" s="92">
        <f t="shared" si="23"/>
        <v>1</v>
      </c>
      <c r="J130" s="92">
        <f t="shared" si="23"/>
        <v>2</v>
      </c>
      <c r="K130" s="93">
        <f t="shared" si="23"/>
        <v>280</v>
      </c>
    </row>
    <row r="131" spans="1:11" x14ac:dyDescent="0.2">
      <c r="A131" s="103" t="s">
        <v>15</v>
      </c>
      <c r="B131" s="89">
        <v>62.65</v>
      </c>
      <c r="C131" s="92">
        <f t="shared" si="23"/>
        <v>71</v>
      </c>
      <c r="D131" s="92">
        <f t="shared" si="23"/>
        <v>46</v>
      </c>
      <c r="E131" s="92">
        <f t="shared" si="23"/>
        <v>0</v>
      </c>
      <c r="F131" s="92">
        <f t="shared" si="23"/>
        <v>0</v>
      </c>
      <c r="G131" s="92">
        <f t="shared" si="23"/>
        <v>86</v>
      </c>
      <c r="H131" s="92">
        <f t="shared" si="23"/>
        <v>0</v>
      </c>
      <c r="I131" s="92">
        <f t="shared" si="23"/>
        <v>0</v>
      </c>
      <c r="J131" s="92">
        <f t="shared" si="23"/>
        <v>0</v>
      </c>
      <c r="K131" s="93">
        <f t="shared" si="23"/>
        <v>203</v>
      </c>
    </row>
    <row r="132" spans="1:11" ht="25.5" x14ac:dyDescent="0.2">
      <c r="A132" s="103" t="s">
        <v>16</v>
      </c>
      <c r="B132" s="89">
        <v>68</v>
      </c>
      <c r="C132" s="92">
        <f t="shared" si="23"/>
        <v>0</v>
      </c>
      <c r="D132" s="92">
        <f t="shared" si="23"/>
        <v>0</v>
      </c>
      <c r="E132" s="92">
        <f t="shared" si="23"/>
        <v>0</v>
      </c>
      <c r="F132" s="92">
        <f t="shared" si="23"/>
        <v>0</v>
      </c>
      <c r="G132" s="92">
        <f t="shared" si="23"/>
        <v>0</v>
      </c>
      <c r="H132" s="92">
        <f t="shared" si="23"/>
        <v>0</v>
      </c>
      <c r="I132" s="92">
        <f t="shared" si="23"/>
        <v>0</v>
      </c>
      <c r="J132" s="92">
        <f t="shared" si="23"/>
        <v>0</v>
      </c>
      <c r="K132" s="93">
        <f t="shared" si="23"/>
        <v>0</v>
      </c>
    </row>
    <row r="133" spans="1:11" ht="25.5" x14ac:dyDescent="0.2">
      <c r="A133" s="103" t="s">
        <v>17</v>
      </c>
      <c r="B133" s="89">
        <v>74.75</v>
      </c>
      <c r="C133" s="92">
        <f t="shared" si="23"/>
        <v>165</v>
      </c>
      <c r="D133" s="92">
        <f t="shared" si="23"/>
        <v>109</v>
      </c>
      <c r="E133" s="92">
        <f t="shared" si="23"/>
        <v>22</v>
      </c>
      <c r="F133" s="92">
        <f t="shared" si="23"/>
        <v>36</v>
      </c>
      <c r="G133" s="92">
        <f t="shared" si="23"/>
        <v>84</v>
      </c>
      <c r="H133" s="92">
        <f t="shared" si="23"/>
        <v>59</v>
      </c>
      <c r="I133" s="92">
        <f t="shared" si="23"/>
        <v>3</v>
      </c>
      <c r="J133" s="92">
        <f t="shared" si="23"/>
        <v>0</v>
      </c>
      <c r="K133" s="93">
        <f t="shared" si="23"/>
        <v>478</v>
      </c>
    </row>
    <row r="134" spans="1:11" x14ac:dyDescent="0.2">
      <c r="A134" s="103" t="s">
        <v>18</v>
      </c>
      <c r="B134" s="89">
        <v>77</v>
      </c>
      <c r="C134" s="92">
        <f t="shared" si="23"/>
        <v>0</v>
      </c>
      <c r="D134" s="92">
        <f t="shared" si="23"/>
        <v>0</v>
      </c>
      <c r="E134" s="92">
        <f t="shared" si="23"/>
        <v>0</v>
      </c>
      <c r="F134" s="92">
        <f t="shared" si="23"/>
        <v>0</v>
      </c>
      <c r="G134" s="92">
        <f t="shared" si="23"/>
        <v>0</v>
      </c>
      <c r="H134" s="92">
        <f t="shared" si="23"/>
        <v>0</v>
      </c>
      <c r="I134" s="92">
        <f t="shared" si="23"/>
        <v>0</v>
      </c>
      <c r="J134" s="92">
        <f t="shared" si="23"/>
        <v>0</v>
      </c>
      <c r="K134" s="93">
        <f t="shared" si="23"/>
        <v>0</v>
      </c>
    </row>
    <row r="135" spans="1:11" ht="25.5" x14ac:dyDescent="0.2">
      <c r="A135" s="103" t="s">
        <v>19</v>
      </c>
      <c r="B135" s="89">
        <v>81.819999999999993</v>
      </c>
      <c r="C135" s="92">
        <f t="shared" si="23"/>
        <v>34</v>
      </c>
      <c r="D135" s="92">
        <f t="shared" si="23"/>
        <v>0</v>
      </c>
      <c r="E135" s="92">
        <f t="shared" si="23"/>
        <v>0</v>
      </c>
      <c r="F135" s="92">
        <f t="shared" si="23"/>
        <v>0</v>
      </c>
      <c r="G135" s="92">
        <f t="shared" si="23"/>
        <v>43</v>
      </c>
      <c r="H135" s="92">
        <f t="shared" si="23"/>
        <v>0</v>
      </c>
      <c r="I135" s="92">
        <f t="shared" si="23"/>
        <v>0</v>
      </c>
      <c r="J135" s="92">
        <f t="shared" si="23"/>
        <v>2</v>
      </c>
      <c r="K135" s="93">
        <f t="shared" si="23"/>
        <v>79</v>
      </c>
    </row>
    <row r="136" spans="1:11" x14ac:dyDescent="0.2">
      <c r="A136" s="104" t="s">
        <v>390</v>
      </c>
      <c r="B136" s="94" t="s">
        <v>108</v>
      </c>
      <c r="C136" s="95">
        <f t="shared" si="23"/>
        <v>624</v>
      </c>
      <c r="D136" s="95">
        <f t="shared" si="23"/>
        <v>310</v>
      </c>
      <c r="E136" s="95">
        <f t="shared" si="23"/>
        <v>22</v>
      </c>
      <c r="F136" s="95">
        <f t="shared" si="23"/>
        <v>36</v>
      </c>
      <c r="G136" s="95">
        <f t="shared" si="23"/>
        <v>329</v>
      </c>
      <c r="H136" s="95">
        <f t="shared" si="23"/>
        <v>132</v>
      </c>
      <c r="I136" s="95">
        <f t="shared" si="23"/>
        <v>7</v>
      </c>
      <c r="J136" s="95">
        <f t="shared" si="23"/>
        <v>5</v>
      </c>
      <c r="K136" s="95">
        <f t="shared" si="23"/>
        <v>1465</v>
      </c>
    </row>
    <row r="137" spans="1:11" x14ac:dyDescent="0.2">
      <c r="A137" s="137" t="s">
        <v>92</v>
      </c>
      <c r="B137" s="96" t="s">
        <v>108</v>
      </c>
      <c r="C137" s="92">
        <f t="shared" si="23"/>
        <v>455</v>
      </c>
      <c r="D137" s="92">
        <f t="shared" si="23"/>
        <v>243</v>
      </c>
      <c r="E137" s="92">
        <f t="shared" si="23"/>
        <v>20</v>
      </c>
      <c r="F137" s="92">
        <f t="shared" si="23"/>
        <v>35</v>
      </c>
      <c r="G137" s="92">
        <f t="shared" si="23"/>
        <v>204</v>
      </c>
      <c r="H137" s="92">
        <f t="shared" si="23"/>
        <v>79</v>
      </c>
      <c r="I137" s="92">
        <f t="shared" si="23"/>
        <v>2</v>
      </c>
      <c r="J137" s="92">
        <f t="shared" si="23"/>
        <v>3</v>
      </c>
      <c r="K137" s="93">
        <f t="shared" si="23"/>
        <v>1041</v>
      </c>
    </row>
    <row r="138" spans="1:11" x14ac:dyDescent="0.2">
      <c r="A138" s="137" t="s">
        <v>93</v>
      </c>
      <c r="B138" s="96" t="s">
        <v>108</v>
      </c>
      <c r="C138" s="92">
        <f t="shared" si="23"/>
        <v>22</v>
      </c>
      <c r="D138" s="92">
        <f t="shared" si="23"/>
        <v>4</v>
      </c>
      <c r="E138" s="92">
        <f t="shared" si="23"/>
        <v>0</v>
      </c>
      <c r="F138" s="92">
        <f t="shared" si="23"/>
        <v>0</v>
      </c>
      <c r="G138" s="92">
        <f t="shared" si="23"/>
        <v>11</v>
      </c>
      <c r="H138" s="92">
        <f t="shared" si="23"/>
        <v>0</v>
      </c>
      <c r="I138" s="92">
        <f t="shared" si="23"/>
        <v>1</v>
      </c>
      <c r="J138" s="92">
        <f t="shared" si="23"/>
        <v>1</v>
      </c>
      <c r="K138" s="93">
        <f t="shared" si="23"/>
        <v>39</v>
      </c>
    </row>
  </sheetData>
  <sheetProtection password="CCE3" sheet="1" objects="1" scenarios="1"/>
  <mergeCells count="22">
    <mergeCell ref="I2:J2"/>
    <mergeCell ref="A1:K1"/>
    <mergeCell ref="C2:D2"/>
    <mergeCell ref="E2:F2"/>
    <mergeCell ref="G2:H2"/>
    <mergeCell ref="A2:A3"/>
    <mergeCell ref="B2:B3"/>
    <mergeCell ref="K2:K3"/>
    <mergeCell ref="C125:K125"/>
    <mergeCell ref="A4:K4"/>
    <mergeCell ref="A19:K19"/>
    <mergeCell ref="A34:K34"/>
    <mergeCell ref="A49:K49"/>
    <mergeCell ref="A64:K64"/>
    <mergeCell ref="A79:K79"/>
    <mergeCell ref="A94:K94"/>
    <mergeCell ref="A109:K109"/>
    <mergeCell ref="A124:K124"/>
    <mergeCell ref="C65:K65"/>
    <mergeCell ref="C95:K95"/>
    <mergeCell ref="C5:K5"/>
    <mergeCell ref="C35:K35"/>
  </mergeCells>
  <pageMargins left="0.47244094488188981" right="0.23622047244094491" top="0.74803149606299213" bottom="0.74803149606299213" header="0.31496062992125984" footer="0.31496062992125984"/>
  <pageSetup paperSize="9" scale="80" firstPageNumber="93" orientation="portrait" useFirstPageNumber="1" r:id="rId1"/>
  <headerFooter>
    <oddFooter>&amp;C&amp;P</oddFooter>
  </headerFooter>
  <rowBreaks count="2" manualBreakCount="2">
    <brk id="48" max="16383" man="1"/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W120"/>
  <sheetViews>
    <sheetView zoomScaleNormal="100" workbookViewId="0">
      <selection activeCell="Z8" sqref="Z8"/>
    </sheetView>
  </sheetViews>
  <sheetFormatPr defaultRowHeight="12.75" x14ac:dyDescent="0.2"/>
  <cols>
    <col min="1" max="1" width="22.7109375" style="101" customWidth="1"/>
    <col min="2" max="3" width="10.42578125" style="97" customWidth="1"/>
    <col min="4" max="4" width="9.5703125" style="98" customWidth="1"/>
    <col min="5" max="5" width="8.28515625" style="98" customWidth="1"/>
    <col min="6" max="6" width="9.140625" style="98" customWidth="1"/>
    <col min="7" max="7" width="10.85546875" style="98" customWidth="1"/>
    <col min="8" max="8" width="10" style="98" customWidth="1"/>
    <col min="9" max="9" width="7.7109375" style="98" customWidth="1"/>
    <col min="10" max="10" width="10" style="98" customWidth="1"/>
    <col min="11" max="12" width="10.140625" style="98" customWidth="1"/>
    <col min="13" max="13" width="10.42578125" style="98" customWidth="1"/>
    <col min="14" max="14" width="9.5703125" style="98" customWidth="1"/>
    <col min="15" max="15" width="10.140625" style="98" customWidth="1"/>
    <col min="16" max="16" width="9.7109375" style="98" customWidth="1"/>
    <col min="17" max="17" width="9.140625" style="98"/>
    <col min="18" max="18" width="10.140625" style="98" customWidth="1"/>
    <col min="19" max="16384" width="9.140625" style="1"/>
  </cols>
  <sheetData>
    <row r="1" spans="1:23" ht="25.5" customHeight="1" x14ac:dyDescent="0.25">
      <c r="A1" s="303" t="s">
        <v>449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T1" s="17"/>
      <c r="U1" s="15"/>
      <c r="V1" s="15"/>
      <c r="W1" s="15"/>
    </row>
    <row r="2" spans="1:23" s="5" customFormat="1" ht="38.25" customHeight="1" x14ac:dyDescent="0.2">
      <c r="A2" s="352" t="s">
        <v>381</v>
      </c>
      <c r="B2" s="352"/>
      <c r="C2" s="305" t="s">
        <v>0</v>
      </c>
      <c r="D2" s="305"/>
      <c r="E2" s="305"/>
      <c r="F2" s="305"/>
      <c r="G2" s="305" t="s">
        <v>2</v>
      </c>
      <c r="H2" s="305"/>
      <c r="I2" s="305"/>
      <c r="J2" s="305"/>
      <c r="K2" s="305" t="s">
        <v>1</v>
      </c>
      <c r="L2" s="305"/>
      <c r="M2" s="305"/>
      <c r="N2" s="305"/>
      <c r="O2" s="305" t="s">
        <v>3</v>
      </c>
      <c r="P2" s="305"/>
      <c r="Q2" s="305"/>
      <c r="R2" s="305"/>
    </row>
    <row r="3" spans="1:23" s="5" customFormat="1" ht="51.75" customHeight="1" x14ac:dyDescent="0.2">
      <c r="A3" s="352"/>
      <c r="B3" s="352"/>
      <c r="C3" s="138" t="s">
        <v>210</v>
      </c>
      <c r="D3" s="138" t="s">
        <v>35</v>
      </c>
      <c r="E3" s="138" t="s">
        <v>94</v>
      </c>
      <c r="F3" s="138" t="s">
        <v>95</v>
      </c>
      <c r="G3" s="138" t="s">
        <v>210</v>
      </c>
      <c r="H3" s="138" t="s">
        <v>35</v>
      </c>
      <c r="I3" s="138" t="s">
        <v>94</v>
      </c>
      <c r="J3" s="138" t="s">
        <v>95</v>
      </c>
      <c r="K3" s="138" t="s">
        <v>210</v>
      </c>
      <c r="L3" s="138" t="s">
        <v>35</v>
      </c>
      <c r="M3" s="138" t="s">
        <v>210</v>
      </c>
      <c r="N3" s="138" t="s">
        <v>95</v>
      </c>
      <c r="O3" s="138" t="s">
        <v>210</v>
      </c>
      <c r="P3" s="138" t="s">
        <v>35</v>
      </c>
      <c r="Q3" s="138" t="s">
        <v>94</v>
      </c>
      <c r="R3" s="138" t="s">
        <v>95</v>
      </c>
    </row>
    <row r="4" spans="1:23" s="6" customFormat="1" ht="14.25" x14ac:dyDescent="0.2">
      <c r="A4" s="350" t="s">
        <v>232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</row>
    <row r="5" spans="1:23" s="2" customFormat="1" ht="25.5" customHeight="1" x14ac:dyDescent="0.2">
      <c r="A5" s="102" t="s">
        <v>10</v>
      </c>
      <c r="B5" s="86" t="s">
        <v>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23" ht="12.75" customHeight="1" x14ac:dyDescent="0.2">
      <c r="A6" s="103" t="s">
        <v>5</v>
      </c>
      <c r="B6" s="87" t="s">
        <v>8</v>
      </c>
      <c r="C6" s="139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</row>
    <row r="7" spans="1:23" ht="12.75" customHeight="1" x14ac:dyDescent="0.2">
      <c r="A7" s="103" t="s">
        <v>11</v>
      </c>
      <c r="B7" s="89" t="s">
        <v>6</v>
      </c>
      <c r="C7" s="139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</row>
    <row r="8" spans="1:23" ht="25.5" x14ac:dyDescent="0.2">
      <c r="A8" s="103" t="s">
        <v>12</v>
      </c>
      <c r="B8" s="89">
        <v>41.43</v>
      </c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</row>
    <row r="9" spans="1:23" ht="25.5" customHeight="1" x14ac:dyDescent="0.2">
      <c r="A9" s="103" t="s">
        <v>13</v>
      </c>
      <c r="B9" s="89" t="s">
        <v>7</v>
      </c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</row>
    <row r="10" spans="1:23" ht="25.5" customHeight="1" x14ac:dyDescent="0.2">
      <c r="A10" s="103" t="s">
        <v>14</v>
      </c>
      <c r="B10" s="89" t="s">
        <v>20</v>
      </c>
      <c r="C10" s="139">
        <v>308</v>
      </c>
      <c r="D10" s="140">
        <v>311</v>
      </c>
      <c r="E10" s="140">
        <v>226</v>
      </c>
      <c r="F10" s="140">
        <v>166</v>
      </c>
      <c r="G10" s="140"/>
      <c r="H10" s="140"/>
      <c r="I10" s="140"/>
      <c r="J10" s="140"/>
      <c r="K10" s="140">
        <v>44</v>
      </c>
      <c r="L10" s="140">
        <v>44</v>
      </c>
      <c r="M10" s="140">
        <v>36</v>
      </c>
      <c r="N10" s="140">
        <v>32</v>
      </c>
      <c r="O10" s="140">
        <v>0</v>
      </c>
      <c r="P10" s="140">
        <v>0</v>
      </c>
      <c r="Q10" s="140">
        <v>0</v>
      </c>
      <c r="R10" s="140">
        <v>0</v>
      </c>
    </row>
    <row r="11" spans="1:23" ht="12.75" customHeight="1" x14ac:dyDescent="0.2">
      <c r="A11" s="103" t="s">
        <v>15</v>
      </c>
      <c r="B11" s="89">
        <v>62.65</v>
      </c>
      <c r="C11" s="139">
        <v>604</v>
      </c>
      <c r="D11" s="140">
        <v>658</v>
      </c>
      <c r="E11" s="140">
        <v>467</v>
      </c>
      <c r="F11" s="140">
        <v>324</v>
      </c>
      <c r="G11" s="140"/>
      <c r="H11" s="140"/>
      <c r="I11" s="140"/>
      <c r="J11" s="140"/>
      <c r="K11" s="140">
        <v>119</v>
      </c>
      <c r="L11" s="140">
        <v>121</v>
      </c>
      <c r="M11" s="140">
        <v>91</v>
      </c>
      <c r="N11" s="140">
        <v>72</v>
      </c>
      <c r="O11" s="140">
        <v>15</v>
      </c>
      <c r="P11" s="140">
        <v>15</v>
      </c>
      <c r="Q11" s="140">
        <v>13</v>
      </c>
      <c r="R11" s="140">
        <v>12</v>
      </c>
    </row>
    <row r="12" spans="1:23" ht="25.5" customHeight="1" x14ac:dyDescent="0.2">
      <c r="A12" s="103" t="s">
        <v>16</v>
      </c>
      <c r="B12" s="89">
        <v>68</v>
      </c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</row>
    <row r="13" spans="1:23" ht="25.5" x14ac:dyDescent="0.2">
      <c r="A13" s="103" t="s">
        <v>17</v>
      </c>
      <c r="B13" s="89">
        <v>74.75</v>
      </c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</row>
    <row r="14" spans="1:23" ht="25.5" x14ac:dyDescent="0.2">
      <c r="A14" s="103" t="s">
        <v>18</v>
      </c>
      <c r="B14" s="89">
        <v>77</v>
      </c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</row>
    <row r="15" spans="1:23" ht="25.5" x14ac:dyDescent="0.2">
      <c r="A15" s="103" t="s">
        <v>19</v>
      </c>
      <c r="B15" s="89">
        <v>81.819999999999993</v>
      </c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23" x14ac:dyDescent="0.2">
      <c r="A16" s="79" t="s">
        <v>107</v>
      </c>
      <c r="B16" s="90" t="s">
        <v>108</v>
      </c>
      <c r="C16" s="141">
        <f t="shared" ref="C16:R16" si="0">SUM(C6:C15)</f>
        <v>912</v>
      </c>
      <c r="D16" s="141">
        <f t="shared" si="0"/>
        <v>969</v>
      </c>
      <c r="E16" s="141">
        <f t="shared" si="0"/>
        <v>693</v>
      </c>
      <c r="F16" s="141">
        <f t="shared" si="0"/>
        <v>490</v>
      </c>
      <c r="G16" s="141">
        <f t="shared" si="0"/>
        <v>0</v>
      </c>
      <c r="H16" s="141">
        <f t="shared" si="0"/>
        <v>0</v>
      </c>
      <c r="I16" s="141">
        <f t="shared" si="0"/>
        <v>0</v>
      </c>
      <c r="J16" s="141">
        <f t="shared" si="0"/>
        <v>0</v>
      </c>
      <c r="K16" s="141">
        <f t="shared" si="0"/>
        <v>163</v>
      </c>
      <c r="L16" s="141">
        <f t="shared" si="0"/>
        <v>165</v>
      </c>
      <c r="M16" s="141">
        <f t="shared" si="0"/>
        <v>127</v>
      </c>
      <c r="N16" s="141">
        <f t="shared" si="0"/>
        <v>104</v>
      </c>
      <c r="O16" s="141">
        <f t="shared" si="0"/>
        <v>15</v>
      </c>
      <c r="P16" s="141">
        <f t="shared" si="0"/>
        <v>15</v>
      </c>
      <c r="Q16" s="141">
        <f t="shared" si="0"/>
        <v>13</v>
      </c>
      <c r="R16" s="141">
        <f t="shared" si="0"/>
        <v>12</v>
      </c>
    </row>
    <row r="17" spans="1:18" s="6" customFormat="1" ht="15" customHeight="1" x14ac:dyDescent="0.2">
      <c r="A17" s="350" t="s">
        <v>233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</row>
    <row r="18" spans="1:18" s="2" customFormat="1" ht="25.5" customHeight="1" x14ac:dyDescent="0.2">
      <c r="A18" s="102" t="s">
        <v>10</v>
      </c>
      <c r="B18" s="86" t="s">
        <v>9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</row>
    <row r="19" spans="1:18" x14ac:dyDescent="0.2">
      <c r="A19" s="103" t="s">
        <v>5</v>
      </c>
      <c r="B19" s="87" t="s">
        <v>8</v>
      </c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</row>
    <row r="20" spans="1:18" x14ac:dyDescent="0.2">
      <c r="A20" s="103" t="s">
        <v>11</v>
      </c>
      <c r="B20" s="89" t="s">
        <v>6</v>
      </c>
      <c r="C20" s="139">
        <v>356</v>
      </c>
      <c r="D20" s="140">
        <v>388</v>
      </c>
      <c r="E20" s="140">
        <v>310</v>
      </c>
      <c r="F20" s="140">
        <v>263</v>
      </c>
      <c r="G20" s="140"/>
      <c r="H20" s="140"/>
      <c r="I20" s="140"/>
      <c r="J20" s="140"/>
      <c r="K20" s="140">
        <v>43</v>
      </c>
      <c r="L20" s="140">
        <v>48</v>
      </c>
      <c r="M20" s="140">
        <v>36</v>
      </c>
      <c r="N20" s="140">
        <v>34</v>
      </c>
      <c r="O20" s="140">
        <v>9</v>
      </c>
      <c r="P20" s="140">
        <v>11</v>
      </c>
      <c r="Q20" s="140">
        <v>11</v>
      </c>
      <c r="R20" s="140">
        <v>11</v>
      </c>
    </row>
    <row r="21" spans="1:18" ht="25.5" x14ac:dyDescent="0.2">
      <c r="A21" s="103" t="s">
        <v>12</v>
      </c>
      <c r="B21" s="89">
        <v>41.43</v>
      </c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</row>
    <row r="22" spans="1:18" ht="25.5" x14ac:dyDescent="0.2">
      <c r="A22" s="103" t="s">
        <v>13</v>
      </c>
      <c r="B22" s="89" t="s">
        <v>7</v>
      </c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ht="25.5" x14ac:dyDescent="0.2">
      <c r="A23" s="103" t="s">
        <v>14</v>
      </c>
      <c r="B23" s="89" t="s">
        <v>20</v>
      </c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</row>
    <row r="24" spans="1:18" x14ac:dyDescent="0.2">
      <c r="A24" s="103" t="s">
        <v>15</v>
      </c>
      <c r="B24" s="89">
        <v>62.65</v>
      </c>
      <c r="C24" s="139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</row>
    <row r="25" spans="1:18" ht="25.5" x14ac:dyDescent="0.2">
      <c r="A25" s="103" t="s">
        <v>16</v>
      </c>
      <c r="B25" s="89">
        <v>68</v>
      </c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</row>
    <row r="26" spans="1:18" ht="25.5" x14ac:dyDescent="0.2">
      <c r="A26" s="103" t="s">
        <v>17</v>
      </c>
      <c r="B26" s="89">
        <v>74.75</v>
      </c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</row>
    <row r="27" spans="1:18" ht="25.5" x14ac:dyDescent="0.2">
      <c r="A27" s="103" t="s">
        <v>18</v>
      </c>
      <c r="B27" s="89">
        <v>77</v>
      </c>
      <c r="C27" s="139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</row>
    <row r="28" spans="1:18" ht="25.5" x14ac:dyDescent="0.2">
      <c r="A28" s="103" t="s">
        <v>19</v>
      </c>
      <c r="B28" s="89">
        <v>81.819999999999993</v>
      </c>
      <c r="C28" s="139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</row>
    <row r="29" spans="1:18" x14ac:dyDescent="0.2">
      <c r="A29" s="79" t="s">
        <v>107</v>
      </c>
      <c r="B29" s="90" t="s">
        <v>108</v>
      </c>
      <c r="C29" s="141">
        <f t="shared" ref="C29:R29" si="1">SUM(C19:C28)</f>
        <v>356</v>
      </c>
      <c r="D29" s="141">
        <f t="shared" si="1"/>
        <v>388</v>
      </c>
      <c r="E29" s="141">
        <f t="shared" si="1"/>
        <v>310</v>
      </c>
      <c r="F29" s="141">
        <f t="shared" si="1"/>
        <v>263</v>
      </c>
      <c r="G29" s="141">
        <f t="shared" si="1"/>
        <v>0</v>
      </c>
      <c r="H29" s="141">
        <f t="shared" si="1"/>
        <v>0</v>
      </c>
      <c r="I29" s="141">
        <f t="shared" si="1"/>
        <v>0</v>
      </c>
      <c r="J29" s="141">
        <f t="shared" si="1"/>
        <v>0</v>
      </c>
      <c r="K29" s="141">
        <f t="shared" si="1"/>
        <v>43</v>
      </c>
      <c r="L29" s="141">
        <f t="shared" si="1"/>
        <v>48</v>
      </c>
      <c r="M29" s="141">
        <f t="shared" si="1"/>
        <v>36</v>
      </c>
      <c r="N29" s="141">
        <f t="shared" si="1"/>
        <v>34</v>
      </c>
      <c r="O29" s="141">
        <f t="shared" si="1"/>
        <v>9</v>
      </c>
      <c r="P29" s="141">
        <f t="shared" si="1"/>
        <v>11</v>
      </c>
      <c r="Q29" s="141">
        <f t="shared" si="1"/>
        <v>11</v>
      </c>
      <c r="R29" s="141">
        <f t="shared" si="1"/>
        <v>11</v>
      </c>
    </row>
    <row r="30" spans="1:18" ht="15" x14ac:dyDescent="0.2">
      <c r="A30" s="350" t="s">
        <v>234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</row>
    <row r="31" spans="1:18" ht="25.5" customHeight="1" x14ac:dyDescent="0.2">
      <c r="A31" s="102" t="s">
        <v>10</v>
      </c>
      <c r="B31" s="86" t="s">
        <v>9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</row>
    <row r="32" spans="1:18" x14ac:dyDescent="0.2">
      <c r="A32" s="103" t="s">
        <v>5</v>
      </c>
      <c r="B32" s="87" t="s">
        <v>8</v>
      </c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</row>
    <row r="33" spans="1:18" x14ac:dyDescent="0.2">
      <c r="A33" s="103" t="s">
        <v>11</v>
      </c>
      <c r="B33" s="89" t="s">
        <v>6</v>
      </c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</row>
    <row r="34" spans="1:18" ht="25.5" x14ac:dyDescent="0.2">
      <c r="A34" s="103" t="s">
        <v>12</v>
      </c>
      <c r="B34" s="89">
        <v>41.43</v>
      </c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</row>
    <row r="35" spans="1:18" ht="25.5" x14ac:dyDescent="0.2">
      <c r="A35" s="103" t="s">
        <v>13</v>
      </c>
      <c r="B35" s="89" t="s">
        <v>7</v>
      </c>
      <c r="C35" s="139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</row>
    <row r="36" spans="1:18" ht="25.5" x14ac:dyDescent="0.2">
      <c r="A36" s="103" t="s">
        <v>14</v>
      </c>
      <c r="B36" s="89" t="s">
        <v>20</v>
      </c>
      <c r="C36" s="139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</row>
    <row r="37" spans="1:18" x14ac:dyDescent="0.2">
      <c r="A37" s="103" t="s">
        <v>15</v>
      </c>
      <c r="B37" s="89">
        <v>62.65</v>
      </c>
      <c r="C37" s="139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</row>
    <row r="38" spans="1:18" ht="25.5" x14ac:dyDescent="0.2">
      <c r="A38" s="103" t="s">
        <v>16</v>
      </c>
      <c r="B38" s="89">
        <v>68</v>
      </c>
      <c r="C38" s="1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18" ht="25.5" x14ac:dyDescent="0.2">
      <c r="A39" s="103" t="s">
        <v>17</v>
      </c>
      <c r="B39" s="89">
        <v>74.75</v>
      </c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</row>
    <row r="40" spans="1:18" ht="25.5" x14ac:dyDescent="0.2">
      <c r="A40" s="103" t="s">
        <v>18</v>
      </c>
      <c r="B40" s="89">
        <v>77</v>
      </c>
      <c r="C40" s="1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</row>
    <row r="41" spans="1:18" ht="25.5" x14ac:dyDescent="0.2">
      <c r="A41" s="103" t="s">
        <v>19</v>
      </c>
      <c r="B41" s="89">
        <v>81.819999999999993</v>
      </c>
      <c r="C41" s="139">
        <v>216</v>
      </c>
      <c r="D41" s="140">
        <v>216</v>
      </c>
      <c r="E41" s="140">
        <v>90</v>
      </c>
      <c r="F41" s="140">
        <v>79</v>
      </c>
      <c r="G41" s="140"/>
      <c r="H41" s="140"/>
      <c r="I41" s="140"/>
      <c r="J41" s="140"/>
      <c r="K41" s="140">
        <v>68</v>
      </c>
      <c r="L41" s="140">
        <v>68</v>
      </c>
      <c r="M41" s="140">
        <v>50</v>
      </c>
      <c r="N41" s="140">
        <v>39</v>
      </c>
      <c r="O41" s="140">
        <v>8</v>
      </c>
      <c r="P41" s="140">
        <v>8</v>
      </c>
      <c r="Q41" s="140">
        <v>6</v>
      </c>
      <c r="R41" s="140">
        <v>6</v>
      </c>
    </row>
    <row r="42" spans="1:18" x14ac:dyDescent="0.2">
      <c r="A42" s="79" t="s">
        <v>107</v>
      </c>
      <c r="B42" s="90" t="s">
        <v>108</v>
      </c>
      <c r="C42" s="141">
        <f t="shared" ref="C42:R42" si="2">SUM(C32:C41)</f>
        <v>216</v>
      </c>
      <c r="D42" s="141">
        <f t="shared" si="2"/>
        <v>216</v>
      </c>
      <c r="E42" s="141">
        <f t="shared" si="2"/>
        <v>90</v>
      </c>
      <c r="F42" s="141">
        <f t="shared" si="2"/>
        <v>79</v>
      </c>
      <c r="G42" s="141">
        <f t="shared" si="2"/>
        <v>0</v>
      </c>
      <c r="H42" s="141">
        <f t="shared" si="2"/>
        <v>0</v>
      </c>
      <c r="I42" s="141">
        <f t="shared" si="2"/>
        <v>0</v>
      </c>
      <c r="J42" s="141">
        <f t="shared" si="2"/>
        <v>0</v>
      </c>
      <c r="K42" s="141">
        <f t="shared" si="2"/>
        <v>68</v>
      </c>
      <c r="L42" s="141">
        <f t="shared" si="2"/>
        <v>68</v>
      </c>
      <c r="M42" s="141">
        <f t="shared" si="2"/>
        <v>50</v>
      </c>
      <c r="N42" s="141">
        <f t="shared" si="2"/>
        <v>39</v>
      </c>
      <c r="O42" s="141">
        <f t="shared" si="2"/>
        <v>8</v>
      </c>
      <c r="P42" s="141">
        <f t="shared" si="2"/>
        <v>8</v>
      </c>
      <c r="Q42" s="141">
        <f t="shared" si="2"/>
        <v>6</v>
      </c>
      <c r="R42" s="141">
        <f t="shared" si="2"/>
        <v>6</v>
      </c>
    </row>
    <row r="43" spans="1:18" ht="15" customHeight="1" x14ac:dyDescent="0.2">
      <c r="A43" s="350" t="s">
        <v>235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</row>
    <row r="44" spans="1:18" ht="25.5" customHeight="1" x14ac:dyDescent="0.2">
      <c r="A44" s="102" t="s">
        <v>10</v>
      </c>
      <c r="B44" s="86" t="s">
        <v>9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</row>
    <row r="45" spans="1:18" x14ac:dyDescent="0.2">
      <c r="A45" s="103" t="s">
        <v>5</v>
      </c>
      <c r="B45" s="87" t="s">
        <v>8</v>
      </c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</row>
    <row r="46" spans="1:18" x14ac:dyDescent="0.2">
      <c r="A46" s="103" t="s">
        <v>11</v>
      </c>
      <c r="B46" s="89" t="s">
        <v>6</v>
      </c>
      <c r="C46" s="139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</row>
    <row r="47" spans="1:18" ht="25.5" x14ac:dyDescent="0.2">
      <c r="A47" s="103" t="s">
        <v>12</v>
      </c>
      <c r="B47" s="89">
        <v>41.43</v>
      </c>
      <c r="C47" s="139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</row>
    <row r="48" spans="1:18" ht="25.5" x14ac:dyDescent="0.2">
      <c r="A48" s="103" t="s">
        <v>13</v>
      </c>
      <c r="B48" s="89" t="s">
        <v>7</v>
      </c>
      <c r="C48" s="139">
        <v>564</v>
      </c>
      <c r="D48" s="140">
        <v>700</v>
      </c>
      <c r="E48" s="140">
        <v>388</v>
      </c>
      <c r="F48" s="140">
        <v>283</v>
      </c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</row>
    <row r="49" spans="1:18" ht="25.5" x14ac:dyDescent="0.2">
      <c r="A49" s="103" t="s">
        <v>14</v>
      </c>
      <c r="B49" s="89" t="s">
        <v>20</v>
      </c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</row>
    <row r="50" spans="1:18" x14ac:dyDescent="0.2">
      <c r="A50" s="103" t="s">
        <v>15</v>
      </c>
      <c r="B50" s="89">
        <v>62.65</v>
      </c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</row>
    <row r="51" spans="1:18" ht="25.5" x14ac:dyDescent="0.2">
      <c r="A51" s="103" t="s">
        <v>16</v>
      </c>
      <c r="B51" s="89">
        <v>68</v>
      </c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</row>
    <row r="52" spans="1:18" ht="25.5" x14ac:dyDescent="0.2">
      <c r="A52" s="103" t="s">
        <v>17</v>
      </c>
      <c r="B52" s="89">
        <v>74.75</v>
      </c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</row>
    <row r="53" spans="1:18" ht="25.5" x14ac:dyDescent="0.2">
      <c r="A53" s="103" t="s">
        <v>18</v>
      </c>
      <c r="B53" s="89">
        <v>77</v>
      </c>
      <c r="C53" s="139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</row>
    <row r="54" spans="1:18" ht="25.5" x14ac:dyDescent="0.2">
      <c r="A54" s="103" t="s">
        <v>19</v>
      </c>
      <c r="B54" s="89">
        <v>81.819999999999993</v>
      </c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</row>
    <row r="55" spans="1:18" x14ac:dyDescent="0.2">
      <c r="A55" s="79" t="s">
        <v>107</v>
      </c>
      <c r="B55" s="90" t="s">
        <v>108</v>
      </c>
      <c r="C55" s="141">
        <f t="shared" ref="C55:R55" si="3">SUM(C45:C54)</f>
        <v>564</v>
      </c>
      <c r="D55" s="141">
        <f t="shared" si="3"/>
        <v>700</v>
      </c>
      <c r="E55" s="141">
        <f t="shared" si="3"/>
        <v>388</v>
      </c>
      <c r="F55" s="141">
        <f t="shared" si="3"/>
        <v>283</v>
      </c>
      <c r="G55" s="141">
        <f t="shared" si="3"/>
        <v>0</v>
      </c>
      <c r="H55" s="141">
        <f t="shared" si="3"/>
        <v>0</v>
      </c>
      <c r="I55" s="141">
        <f t="shared" si="3"/>
        <v>0</v>
      </c>
      <c r="J55" s="141">
        <f t="shared" si="3"/>
        <v>0</v>
      </c>
      <c r="K55" s="141">
        <f t="shared" si="3"/>
        <v>0</v>
      </c>
      <c r="L55" s="141">
        <f t="shared" si="3"/>
        <v>0</v>
      </c>
      <c r="M55" s="141">
        <f t="shared" si="3"/>
        <v>0</v>
      </c>
      <c r="N55" s="141">
        <f t="shared" si="3"/>
        <v>0</v>
      </c>
      <c r="O55" s="141">
        <f t="shared" si="3"/>
        <v>0</v>
      </c>
      <c r="P55" s="141">
        <f t="shared" si="3"/>
        <v>0</v>
      </c>
      <c r="Q55" s="141">
        <f t="shared" si="3"/>
        <v>0</v>
      </c>
      <c r="R55" s="141">
        <f t="shared" si="3"/>
        <v>0</v>
      </c>
    </row>
    <row r="56" spans="1:18" ht="15" x14ac:dyDescent="0.2">
      <c r="A56" s="350" t="s">
        <v>236</v>
      </c>
      <c r="B56" s="356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</row>
    <row r="57" spans="1:18" ht="25.5" customHeight="1" x14ac:dyDescent="0.2">
      <c r="A57" s="102" t="s">
        <v>10</v>
      </c>
      <c r="B57" s="86" t="s">
        <v>9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</row>
    <row r="58" spans="1:18" x14ac:dyDescent="0.2">
      <c r="A58" s="103" t="s">
        <v>5</v>
      </c>
      <c r="B58" s="87" t="s">
        <v>8</v>
      </c>
      <c r="C58" s="139">
        <v>268</v>
      </c>
      <c r="D58" s="140">
        <v>270</v>
      </c>
      <c r="E58" s="140">
        <v>220</v>
      </c>
      <c r="F58" s="140">
        <v>155</v>
      </c>
      <c r="G58" s="140"/>
      <c r="H58" s="140"/>
      <c r="I58" s="140"/>
      <c r="J58" s="140"/>
      <c r="K58" s="140">
        <v>90</v>
      </c>
      <c r="L58" s="140">
        <v>97</v>
      </c>
      <c r="M58" s="140">
        <v>82</v>
      </c>
      <c r="N58" s="140">
        <v>68</v>
      </c>
      <c r="O58" s="140">
        <v>5</v>
      </c>
      <c r="P58" s="140">
        <v>6</v>
      </c>
      <c r="Q58" s="140">
        <v>4</v>
      </c>
      <c r="R58" s="140">
        <v>4</v>
      </c>
    </row>
    <row r="59" spans="1:18" x14ac:dyDescent="0.2">
      <c r="A59" s="103" t="s">
        <v>11</v>
      </c>
      <c r="B59" s="89" t="s">
        <v>6</v>
      </c>
      <c r="C59" s="139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</row>
    <row r="60" spans="1:18" ht="25.5" x14ac:dyDescent="0.2">
      <c r="A60" s="103" t="s">
        <v>12</v>
      </c>
      <c r="B60" s="89">
        <v>41.43</v>
      </c>
      <c r="C60" s="139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</row>
    <row r="61" spans="1:18" ht="25.5" x14ac:dyDescent="0.2">
      <c r="A61" s="103" t="s">
        <v>13</v>
      </c>
      <c r="B61" s="89" t="s">
        <v>7</v>
      </c>
      <c r="C61" s="139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</row>
    <row r="62" spans="1:18" ht="25.5" x14ac:dyDescent="0.2">
      <c r="A62" s="103" t="s">
        <v>14</v>
      </c>
      <c r="B62" s="89" t="s">
        <v>20</v>
      </c>
      <c r="C62" s="13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</row>
    <row r="63" spans="1:18" x14ac:dyDescent="0.2">
      <c r="A63" s="103" t="s">
        <v>15</v>
      </c>
      <c r="B63" s="89">
        <v>62.65</v>
      </c>
      <c r="C63" s="13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</row>
    <row r="64" spans="1:18" ht="25.5" x14ac:dyDescent="0.2">
      <c r="A64" s="103" t="s">
        <v>16</v>
      </c>
      <c r="B64" s="89">
        <v>68</v>
      </c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</row>
    <row r="65" spans="1:18" ht="25.5" x14ac:dyDescent="0.2">
      <c r="A65" s="103" t="s">
        <v>17</v>
      </c>
      <c r="B65" s="89">
        <v>74.75</v>
      </c>
      <c r="C65" s="139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</row>
    <row r="66" spans="1:18" ht="25.5" x14ac:dyDescent="0.2">
      <c r="A66" s="103" t="s">
        <v>18</v>
      </c>
      <c r="B66" s="89">
        <v>77</v>
      </c>
      <c r="C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</row>
    <row r="67" spans="1:18" ht="25.5" x14ac:dyDescent="0.2">
      <c r="A67" s="103" t="s">
        <v>19</v>
      </c>
      <c r="B67" s="89">
        <v>81.819999999999993</v>
      </c>
      <c r="C67" s="139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</row>
    <row r="68" spans="1:18" x14ac:dyDescent="0.2">
      <c r="A68" s="79" t="s">
        <v>107</v>
      </c>
      <c r="B68" s="90" t="s">
        <v>108</v>
      </c>
      <c r="C68" s="141">
        <f t="shared" ref="C68:R68" si="4">SUM(C58:C67)</f>
        <v>268</v>
      </c>
      <c r="D68" s="141">
        <f t="shared" si="4"/>
        <v>270</v>
      </c>
      <c r="E68" s="141">
        <f t="shared" si="4"/>
        <v>220</v>
      </c>
      <c r="F68" s="141">
        <f t="shared" si="4"/>
        <v>155</v>
      </c>
      <c r="G68" s="141">
        <f t="shared" si="4"/>
        <v>0</v>
      </c>
      <c r="H68" s="141">
        <f t="shared" si="4"/>
        <v>0</v>
      </c>
      <c r="I68" s="141">
        <f t="shared" si="4"/>
        <v>0</v>
      </c>
      <c r="J68" s="141">
        <f t="shared" si="4"/>
        <v>0</v>
      </c>
      <c r="K68" s="141">
        <f t="shared" si="4"/>
        <v>90</v>
      </c>
      <c r="L68" s="141">
        <f t="shared" si="4"/>
        <v>97</v>
      </c>
      <c r="M68" s="141">
        <f t="shared" si="4"/>
        <v>82</v>
      </c>
      <c r="N68" s="141">
        <f t="shared" si="4"/>
        <v>68</v>
      </c>
      <c r="O68" s="141">
        <f t="shared" si="4"/>
        <v>5</v>
      </c>
      <c r="P68" s="141">
        <f t="shared" si="4"/>
        <v>6</v>
      </c>
      <c r="Q68" s="141">
        <f t="shared" si="4"/>
        <v>4</v>
      </c>
      <c r="R68" s="141">
        <f t="shared" si="4"/>
        <v>4</v>
      </c>
    </row>
    <row r="69" spans="1:18" ht="14.25" x14ac:dyDescent="0.2">
      <c r="A69" s="350" t="s">
        <v>237</v>
      </c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</row>
    <row r="70" spans="1:18" ht="25.5" customHeight="1" x14ac:dyDescent="0.2">
      <c r="A70" s="102" t="s">
        <v>10</v>
      </c>
      <c r="B70" s="86" t="s">
        <v>9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</row>
    <row r="71" spans="1:18" x14ac:dyDescent="0.2">
      <c r="A71" s="103" t="s">
        <v>5</v>
      </c>
      <c r="B71" s="87" t="s">
        <v>8</v>
      </c>
      <c r="C71" s="139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</row>
    <row r="72" spans="1:18" x14ac:dyDescent="0.2">
      <c r="A72" s="103" t="s">
        <v>11</v>
      </c>
      <c r="B72" s="89" t="s">
        <v>6</v>
      </c>
      <c r="C72" s="139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</row>
    <row r="73" spans="1:18" ht="25.5" x14ac:dyDescent="0.2">
      <c r="A73" s="103" t="s">
        <v>12</v>
      </c>
      <c r="B73" s="89">
        <v>41.43</v>
      </c>
      <c r="C73" s="139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</row>
    <row r="74" spans="1:18" ht="25.5" x14ac:dyDescent="0.2">
      <c r="A74" s="103" t="s">
        <v>13</v>
      </c>
      <c r="B74" s="89" t="s">
        <v>7</v>
      </c>
      <c r="C74" s="139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</row>
    <row r="75" spans="1:18" ht="25.5" x14ac:dyDescent="0.2">
      <c r="A75" s="103" t="s">
        <v>14</v>
      </c>
      <c r="B75" s="89" t="s">
        <v>20</v>
      </c>
      <c r="C75" s="139">
        <v>318</v>
      </c>
      <c r="D75" s="140">
        <v>358</v>
      </c>
      <c r="E75" s="140">
        <v>228</v>
      </c>
      <c r="F75" s="140">
        <v>169</v>
      </c>
      <c r="G75" s="140"/>
      <c r="H75" s="140"/>
      <c r="I75" s="140"/>
      <c r="J75" s="140"/>
      <c r="K75" s="140">
        <v>157</v>
      </c>
      <c r="L75" s="140">
        <v>177</v>
      </c>
      <c r="M75" s="140">
        <v>113</v>
      </c>
      <c r="N75" s="140">
        <v>94</v>
      </c>
      <c r="O75" s="140">
        <v>11</v>
      </c>
      <c r="P75" s="140">
        <v>11</v>
      </c>
      <c r="Q75" s="140">
        <v>10</v>
      </c>
      <c r="R75" s="140">
        <v>10</v>
      </c>
    </row>
    <row r="76" spans="1:18" x14ac:dyDescent="0.2">
      <c r="A76" s="103" t="s">
        <v>15</v>
      </c>
      <c r="B76" s="89">
        <v>62.65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</row>
    <row r="77" spans="1:18" ht="25.5" x14ac:dyDescent="0.2">
      <c r="A77" s="103" t="s">
        <v>16</v>
      </c>
      <c r="B77" s="89">
        <v>68</v>
      </c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</row>
    <row r="78" spans="1:18" ht="25.5" x14ac:dyDescent="0.2">
      <c r="A78" s="103" t="s">
        <v>17</v>
      </c>
      <c r="B78" s="89">
        <v>74.75</v>
      </c>
      <c r="C78" s="139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</row>
    <row r="79" spans="1:18" ht="25.5" x14ac:dyDescent="0.2">
      <c r="A79" s="103" t="s">
        <v>18</v>
      </c>
      <c r="B79" s="89">
        <v>77</v>
      </c>
      <c r="C79" s="139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</row>
    <row r="80" spans="1:18" ht="25.5" x14ac:dyDescent="0.2">
      <c r="A80" s="103" t="s">
        <v>19</v>
      </c>
      <c r="B80" s="89">
        <v>81.819999999999993</v>
      </c>
      <c r="C80" s="139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</row>
    <row r="81" spans="1:18" x14ac:dyDescent="0.2">
      <c r="A81" s="79" t="s">
        <v>107</v>
      </c>
      <c r="B81" s="90" t="s">
        <v>108</v>
      </c>
      <c r="C81" s="141">
        <f t="shared" ref="C81:R81" si="5">SUM(C71:C80)</f>
        <v>318</v>
      </c>
      <c r="D81" s="141">
        <f t="shared" si="5"/>
        <v>358</v>
      </c>
      <c r="E81" s="141">
        <f t="shared" si="5"/>
        <v>228</v>
      </c>
      <c r="F81" s="141">
        <f t="shared" si="5"/>
        <v>169</v>
      </c>
      <c r="G81" s="141">
        <f t="shared" si="5"/>
        <v>0</v>
      </c>
      <c r="H81" s="141">
        <f t="shared" si="5"/>
        <v>0</v>
      </c>
      <c r="I81" s="141">
        <f t="shared" si="5"/>
        <v>0</v>
      </c>
      <c r="J81" s="141">
        <f t="shared" si="5"/>
        <v>0</v>
      </c>
      <c r="K81" s="141">
        <f t="shared" si="5"/>
        <v>157</v>
      </c>
      <c r="L81" s="141">
        <f t="shared" si="5"/>
        <v>177</v>
      </c>
      <c r="M81" s="141">
        <f t="shared" si="5"/>
        <v>113</v>
      </c>
      <c r="N81" s="141">
        <f t="shared" si="5"/>
        <v>94</v>
      </c>
      <c r="O81" s="141">
        <f t="shared" si="5"/>
        <v>11</v>
      </c>
      <c r="P81" s="141">
        <f t="shared" si="5"/>
        <v>11</v>
      </c>
      <c r="Q81" s="141">
        <f t="shared" si="5"/>
        <v>10</v>
      </c>
      <c r="R81" s="141">
        <f t="shared" si="5"/>
        <v>10</v>
      </c>
    </row>
    <row r="82" spans="1:18" ht="14.25" x14ac:dyDescent="0.2">
      <c r="A82" s="350" t="s">
        <v>238</v>
      </c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ht="25.5" customHeight="1" x14ac:dyDescent="0.2">
      <c r="A83" s="102" t="s">
        <v>10</v>
      </c>
      <c r="B83" s="86" t="s">
        <v>9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</row>
    <row r="84" spans="1:18" x14ac:dyDescent="0.2">
      <c r="A84" s="103" t="s">
        <v>5</v>
      </c>
      <c r="B84" s="87" t="s">
        <v>8</v>
      </c>
      <c r="C84" s="139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</row>
    <row r="85" spans="1:18" x14ac:dyDescent="0.2">
      <c r="A85" s="103" t="s">
        <v>11</v>
      </c>
      <c r="B85" s="89" t="s">
        <v>6</v>
      </c>
      <c r="C85" s="139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</row>
    <row r="86" spans="1:18" ht="25.5" x14ac:dyDescent="0.2">
      <c r="A86" s="103" t="s">
        <v>12</v>
      </c>
      <c r="B86" s="89">
        <v>41.43</v>
      </c>
      <c r="C86" s="139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</row>
    <row r="87" spans="1:18" ht="25.5" x14ac:dyDescent="0.2">
      <c r="A87" s="103" t="s">
        <v>13</v>
      </c>
      <c r="B87" s="89" t="s">
        <v>7</v>
      </c>
      <c r="C87" s="139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</row>
    <row r="88" spans="1:18" ht="25.5" x14ac:dyDescent="0.2">
      <c r="A88" s="103" t="s">
        <v>14</v>
      </c>
      <c r="B88" s="89" t="s">
        <v>20</v>
      </c>
      <c r="C88" s="139">
        <v>235</v>
      </c>
      <c r="D88" s="140">
        <v>274</v>
      </c>
      <c r="E88" s="140">
        <v>189</v>
      </c>
      <c r="F88" s="140">
        <v>111</v>
      </c>
      <c r="G88" s="140">
        <v>0</v>
      </c>
      <c r="H88" s="140">
        <v>0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40">
        <v>0</v>
      </c>
      <c r="Q88" s="140">
        <v>0</v>
      </c>
      <c r="R88" s="140">
        <v>0</v>
      </c>
    </row>
    <row r="89" spans="1:18" x14ac:dyDescent="0.2">
      <c r="A89" s="103" t="s">
        <v>15</v>
      </c>
      <c r="B89" s="89">
        <v>62.65</v>
      </c>
      <c r="C89" s="139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</row>
    <row r="90" spans="1:18" ht="25.5" x14ac:dyDescent="0.2">
      <c r="A90" s="103" t="s">
        <v>16</v>
      </c>
      <c r="B90" s="89">
        <v>68</v>
      </c>
      <c r="C90" s="139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</row>
    <row r="91" spans="1:18" ht="25.5" x14ac:dyDescent="0.2">
      <c r="A91" s="103" t="s">
        <v>17</v>
      </c>
      <c r="B91" s="89">
        <v>74.75</v>
      </c>
      <c r="C91" s="139">
        <v>1138</v>
      </c>
      <c r="D91" s="140">
        <v>1321</v>
      </c>
      <c r="E91" s="140">
        <v>652</v>
      </c>
      <c r="F91" s="140">
        <v>485</v>
      </c>
      <c r="G91" s="140">
        <v>311</v>
      </c>
      <c r="H91" s="140">
        <v>374</v>
      </c>
      <c r="I91" s="140">
        <v>231</v>
      </c>
      <c r="J91" s="140">
        <v>169</v>
      </c>
      <c r="K91" s="140">
        <v>487</v>
      </c>
      <c r="L91" s="140">
        <v>546</v>
      </c>
      <c r="M91" s="140">
        <v>321</v>
      </c>
      <c r="N91" s="140">
        <v>270</v>
      </c>
      <c r="O91" s="140">
        <v>15</v>
      </c>
      <c r="P91" s="140">
        <v>15</v>
      </c>
      <c r="Q91" s="140">
        <v>13</v>
      </c>
      <c r="R91" s="140">
        <v>13</v>
      </c>
    </row>
    <row r="92" spans="1:18" ht="25.5" x14ac:dyDescent="0.2">
      <c r="A92" s="103" t="s">
        <v>18</v>
      </c>
      <c r="B92" s="89">
        <v>77</v>
      </c>
      <c r="C92" s="139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</row>
    <row r="93" spans="1:18" ht="25.5" x14ac:dyDescent="0.2">
      <c r="A93" s="103" t="s">
        <v>19</v>
      </c>
      <c r="B93" s="89">
        <v>81.819999999999993</v>
      </c>
      <c r="C93" s="139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</row>
    <row r="94" spans="1:18" x14ac:dyDescent="0.2">
      <c r="A94" s="79" t="s">
        <v>107</v>
      </c>
      <c r="B94" s="90" t="s">
        <v>108</v>
      </c>
      <c r="C94" s="141">
        <f t="shared" ref="C94:R94" si="6">SUM(C84:C93)</f>
        <v>1373</v>
      </c>
      <c r="D94" s="141">
        <f t="shared" si="6"/>
        <v>1595</v>
      </c>
      <c r="E94" s="141">
        <f t="shared" si="6"/>
        <v>841</v>
      </c>
      <c r="F94" s="141">
        <f t="shared" si="6"/>
        <v>596</v>
      </c>
      <c r="G94" s="141">
        <f t="shared" si="6"/>
        <v>311</v>
      </c>
      <c r="H94" s="141">
        <f t="shared" si="6"/>
        <v>374</v>
      </c>
      <c r="I94" s="141">
        <f t="shared" si="6"/>
        <v>231</v>
      </c>
      <c r="J94" s="141">
        <f t="shared" si="6"/>
        <v>169</v>
      </c>
      <c r="K94" s="141">
        <f t="shared" si="6"/>
        <v>487</v>
      </c>
      <c r="L94" s="141">
        <f t="shared" si="6"/>
        <v>546</v>
      </c>
      <c r="M94" s="141">
        <f t="shared" si="6"/>
        <v>321</v>
      </c>
      <c r="N94" s="141">
        <f t="shared" si="6"/>
        <v>270</v>
      </c>
      <c r="O94" s="141">
        <f t="shared" si="6"/>
        <v>15</v>
      </c>
      <c r="P94" s="141">
        <f t="shared" si="6"/>
        <v>15</v>
      </c>
      <c r="Q94" s="141">
        <f t="shared" si="6"/>
        <v>13</v>
      </c>
      <c r="R94" s="141">
        <f t="shared" si="6"/>
        <v>13</v>
      </c>
    </row>
    <row r="95" spans="1:18" ht="14.25" x14ac:dyDescent="0.2">
      <c r="A95" s="350" t="s">
        <v>239</v>
      </c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ht="25.5" customHeight="1" x14ac:dyDescent="0.2">
      <c r="A96" s="102" t="s">
        <v>10</v>
      </c>
      <c r="B96" s="86" t="s">
        <v>9</v>
      </c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</row>
    <row r="97" spans="1:18" x14ac:dyDescent="0.2">
      <c r="A97" s="103" t="s">
        <v>5</v>
      </c>
      <c r="B97" s="87" t="s">
        <v>8</v>
      </c>
      <c r="C97" s="139">
        <v>682</v>
      </c>
      <c r="D97" s="140">
        <v>796</v>
      </c>
      <c r="E97" s="140">
        <v>540</v>
      </c>
      <c r="F97" s="140">
        <v>355</v>
      </c>
      <c r="G97" s="140"/>
      <c r="H97" s="140"/>
      <c r="I97" s="140"/>
      <c r="J97" s="140"/>
      <c r="K97" s="140">
        <v>83</v>
      </c>
      <c r="L97" s="140">
        <v>94</v>
      </c>
      <c r="M97" s="140">
        <v>52</v>
      </c>
      <c r="N97" s="140">
        <v>43</v>
      </c>
      <c r="O97" s="140">
        <v>3</v>
      </c>
      <c r="P97" s="140">
        <v>3</v>
      </c>
      <c r="Q97" s="140">
        <v>2</v>
      </c>
      <c r="R97" s="140">
        <v>2</v>
      </c>
    </row>
    <row r="98" spans="1:18" x14ac:dyDescent="0.2">
      <c r="A98" s="103" t="s">
        <v>11</v>
      </c>
      <c r="B98" s="89" t="s">
        <v>6</v>
      </c>
      <c r="C98" s="139">
        <v>0</v>
      </c>
      <c r="D98" s="140">
        <v>0</v>
      </c>
      <c r="E98" s="140">
        <v>0</v>
      </c>
      <c r="F98" s="140">
        <v>0</v>
      </c>
      <c r="G98" s="140"/>
      <c r="H98" s="140"/>
      <c r="I98" s="140"/>
      <c r="J98" s="140"/>
      <c r="K98" s="140">
        <v>5</v>
      </c>
      <c r="L98" s="140">
        <v>6</v>
      </c>
      <c r="M98" s="140">
        <v>4</v>
      </c>
      <c r="N98" s="140">
        <v>4</v>
      </c>
      <c r="O98" s="140">
        <v>3</v>
      </c>
      <c r="P98" s="140">
        <v>3</v>
      </c>
      <c r="Q98" s="140">
        <v>2</v>
      </c>
      <c r="R98" s="140">
        <v>2</v>
      </c>
    </row>
    <row r="99" spans="1:18" ht="25.5" x14ac:dyDescent="0.2">
      <c r="A99" s="103" t="s">
        <v>12</v>
      </c>
      <c r="B99" s="89">
        <v>41.43</v>
      </c>
      <c r="C99" s="139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</row>
    <row r="100" spans="1:18" ht="25.5" x14ac:dyDescent="0.2">
      <c r="A100" s="103" t="s">
        <v>13</v>
      </c>
      <c r="B100" s="89" t="s">
        <v>7</v>
      </c>
      <c r="C100" s="139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</row>
    <row r="101" spans="1:18" ht="25.5" x14ac:dyDescent="0.2">
      <c r="A101" s="103" t="s">
        <v>14</v>
      </c>
      <c r="B101" s="89" t="s">
        <v>20</v>
      </c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</row>
    <row r="102" spans="1:18" x14ac:dyDescent="0.2">
      <c r="A102" s="103" t="s">
        <v>15</v>
      </c>
      <c r="B102" s="89">
        <v>62.65</v>
      </c>
      <c r="C102" s="139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</row>
    <row r="103" spans="1:18" ht="25.5" x14ac:dyDescent="0.2">
      <c r="A103" s="103" t="s">
        <v>16</v>
      </c>
      <c r="B103" s="89">
        <v>68</v>
      </c>
      <c r="C103" s="139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</row>
    <row r="104" spans="1:18" ht="25.5" x14ac:dyDescent="0.2">
      <c r="A104" s="103" t="s">
        <v>17</v>
      </c>
      <c r="B104" s="89">
        <v>74.75</v>
      </c>
      <c r="C104" s="139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</row>
    <row r="105" spans="1:18" ht="25.5" x14ac:dyDescent="0.2">
      <c r="A105" s="103" t="s">
        <v>18</v>
      </c>
      <c r="B105" s="89">
        <v>77</v>
      </c>
      <c r="C105" s="139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</row>
    <row r="106" spans="1:18" ht="25.5" x14ac:dyDescent="0.2">
      <c r="A106" s="103" t="s">
        <v>19</v>
      </c>
      <c r="B106" s="89">
        <v>81.819999999999993</v>
      </c>
      <c r="C106" s="139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</row>
    <row r="107" spans="1:18" x14ac:dyDescent="0.2">
      <c r="A107" s="79" t="s">
        <v>107</v>
      </c>
      <c r="B107" s="90" t="s">
        <v>108</v>
      </c>
      <c r="C107" s="141">
        <f t="shared" ref="C107:R107" si="7">SUM(C97:C106)</f>
        <v>682</v>
      </c>
      <c r="D107" s="141">
        <f t="shared" si="7"/>
        <v>796</v>
      </c>
      <c r="E107" s="141">
        <f t="shared" si="7"/>
        <v>540</v>
      </c>
      <c r="F107" s="141">
        <f t="shared" si="7"/>
        <v>355</v>
      </c>
      <c r="G107" s="141">
        <f t="shared" si="7"/>
        <v>0</v>
      </c>
      <c r="H107" s="141">
        <f t="shared" si="7"/>
        <v>0</v>
      </c>
      <c r="I107" s="141">
        <f t="shared" si="7"/>
        <v>0</v>
      </c>
      <c r="J107" s="141">
        <f t="shared" si="7"/>
        <v>0</v>
      </c>
      <c r="K107" s="141">
        <f t="shared" si="7"/>
        <v>88</v>
      </c>
      <c r="L107" s="141">
        <f t="shared" si="7"/>
        <v>100</v>
      </c>
      <c r="M107" s="141">
        <f t="shared" si="7"/>
        <v>56</v>
      </c>
      <c r="N107" s="141">
        <f t="shared" si="7"/>
        <v>47</v>
      </c>
      <c r="O107" s="141">
        <f t="shared" si="7"/>
        <v>6</v>
      </c>
      <c r="P107" s="141">
        <f t="shared" si="7"/>
        <v>6</v>
      </c>
      <c r="Q107" s="141">
        <f t="shared" si="7"/>
        <v>4</v>
      </c>
      <c r="R107" s="141">
        <f t="shared" si="7"/>
        <v>4</v>
      </c>
    </row>
    <row r="108" spans="1:18" ht="15" customHeight="1" x14ac:dyDescent="0.2">
      <c r="A108" s="350" t="s">
        <v>395</v>
      </c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</row>
    <row r="109" spans="1:18" ht="25.5" customHeight="1" x14ac:dyDescent="0.2">
      <c r="A109" s="142" t="s">
        <v>10</v>
      </c>
      <c r="B109" s="143" t="s">
        <v>9</v>
      </c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1:18" x14ac:dyDescent="0.2">
      <c r="A110" s="145" t="s">
        <v>5</v>
      </c>
      <c r="B110" s="146" t="s">
        <v>8</v>
      </c>
      <c r="C110" s="147">
        <v>924</v>
      </c>
      <c r="D110" s="148">
        <v>1066</v>
      </c>
      <c r="E110" s="148">
        <v>760</v>
      </c>
      <c r="F110" s="148">
        <v>510</v>
      </c>
      <c r="G110" s="148">
        <v>0</v>
      </c>
      <c r="H110" s="148">
        <v>0</v>
      </c>
      <c r="I110" s="148">
        <v>0</v>
      </c>
      <c r="J110" s="148">
        <v>0</v>
      </c>
      <c r="K110" s="148">
        <v>171</v>
      </c>
      <c r="L110" s="148">
        <v>191</v>
      </c>
      <c r="M110" s="148">
        <v>134</v>
      </c>
      <c r="N110" s="148">
        <v>111</v>
      </c>
      <c r="O110" s="148">
        <v>8</v>
      </c>
      <c r="P110" s="148">
        <v>9</v>
      </c>
      <c r="Q110" s="148">
        <v>6</v>
      </c>
      <c r="R110" s="148">
        <v>6</v>
      </c>
    </row>
    <row r="111" spans="1:18" x14ac:dyDescent="0.2">
      <c r="A111" s="145" t="s">
        <v>11</v>
      </c>
      <c r="B111" s="149" t="s">
        <v>6</v>
      </c>
      <c r="C111" s="147">
        <v>356</v>
      </c>
      <c r="D111" s="148">
        <v>388</v>
      </c>
      <c r="E111" s="148">
        <v>310</v>
      </c>
      <c r="F111" s="148">
        <v>263</v>
      </c>
      <c r="G111" s="148">
        <v>0</v>
      </c>
      <c r="H111" s="148">
        <v>0</v>
      </c>
      <c r="I111" s="148">
        <v>0</v>
      </c>
      <c r="J111" s="148">
        <v>0</v>
      </c>
      <c r="K111" s="148">
        <v>48</v>
      </c>
      <c r="L111" s="148">
        <v>54</v>
      </c>
      <c r="M111" s="148">
        <v>40</v>
      </c>
      <c r="N111" s="148">
        <v>38</v>
      </c>
      <c r="O111" s="148">
        <v>12</v>
      </c>
      <c r="P111" s="148">
        <v>14</v>
      </c>
      <c r="Q111" s="148">
        <v>13</v>
      </c>
      <c r="R111" s="148">
        <v>13</v>
      </c>
    </row>
    <row r="112" spans="1:18" ht="25.5" x14ac:dyDescent="0.2">
      <c r="A112" s="145" t="s">
        <v>12</v>
      </c>
      <c r="B112" s="149">
        <v>41.43</v>
      </c>
      <c r="C112" s="147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</row>
    <row r="113" spans="1:18" ht="25.5" x14ac:dyDescent="0.2">
      <c r="A113" s="145" t="s">
        <v>13</v>
      </c>
      <c r="B113" s="149" t="s">
        <v>7</v>
      </c>
      <c r="C113" s="147">
        <v>564</v>
      </c>
      <c r="D113" s="148">
        <v>700</v>
      </c>
      <c r="E113" s="148">
        <v>388</v>
      </c>
      <c r="F113" s="148">
        <v>283</v>
      </c>
      <c r="G113" s="148">
        <v>0</v>
      </c>
      <c r="H113" s="148">
        <v>0</v>
      </c>
      <c r="I113" s="148">
        <v>0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</v>
      </c>
    </row>
    <row r="114" spans="1:18" ht="25.5" x14ac:dyDescent="0.2">
      <c r="A114" s="145" t="s">
        <v>14</v>
      </c>
      <c r="B114" s="149" t="s">
        <v>20</v>
      </c>
      <c r="C114" s="147">
        <v>834</v>
      </c>
      <c r="D114" s="148">
        <v>943</v>
      </c>
      <c r="E114" s="148">
        <v>643</v>
      </c>
      <c r="F114" s="148">
        <v>446</v>
      </c>
      <c r="G114" s="148">
        <v>0</v>
      </c>
      <c r="H114" s="148">
        <v>0</v>
      </c>
      <c r="I114" s="148">
        <v>0</v>
      </c>
      <c r="J114" s="148">
        <v>0</v>
      </c>
      <c r="K114" s="148">
        <v>197</v>
      </c>
      <c r="L114" s="148">
        <v>221</v>
      </c>
      <c r="M114" s="148">
        <v>149</v>
      </c>
      <c r="N114" s="148">
        <v>126</v>
      </c>
      <c r="O114" s="148">
        <v>11</v>
      </c>
      <c r="P114" s="148">
        <v>11</v>
      </c>
      <c r="Q114" s="148">
        <v>10</v>
      </c>
      <c r="R114" s="148">
        <v>10</v>
      </c>
    </row>
    <row r="115" spans="1:18" x14ac:dyDescent="0.2">
      <c r="A115" s="145" t="s">
        <v>15</v>
      </c>
      <c r="B115" s="149">
        <v>62.65</v>
      </c>
      <c r="C115" s="147">
        <v>604</v>
      </c>
      <c r="D115" s="148">
        <v>658</v>
      </c>
      <c r="E115" s="148">
        <v>467</v>
      </c>
      <c r="F115" s="148">
        <v>324</v>
      </c>
      <c r="G115" s="148">
        <v>0</v>
      </c>
      <c r="H115" s="148">
        <v>0</v>
      </c>
      <c r="I115" s="148">
        <v>0</v>
      </c>
      <c r="J115" s="148">
        <v>0</v>
      </c>
      <c r="K115" s="148">
        <v>119</v>
      </c>
      <c r="L115" s="148">
        <v>121</v>
      </c>
      <c r="M115" s="148">
        <v>91</v>
      </c>
      <c r="N115" s="148">
        <v>72</v>
      </c>
      <c r="O115" s="148">
        <v>15</v>
      </c>
      <c r="P115" s="148">
        <v>15</v>
      </c>
      <c r="Q115" s="148">
        <v>13</v>
      </c>
      <c r="R115" s="148">
        <v>12</v>
      </c>
    </row>
    <row r="116" spans="1:18" ht="25.5" x14ac:dyDescent="0.2">
      <c r="A116" s="145" t="s">
        <v>16</v>
      </c>
      <c r="B116" s="149">
        <v>68</v>
      </c>
      <c r="C116" s="147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</row>
    <row r="117" spans="1:18" ht="25.5" x14ac:dyDescent="0.2">
      <c r="A117" s="145" t="s">
        <v>17</v>
      </c>
      <c r="B117" s="149">
        <v>74.75</v>
      </c>
      <c r="C117" s="147">
        <v>1138</v>
      </c>
      <c r="D117" s="148">
        <v>1321</v>
      </c>
      <c r="E117" s="148">
        <v>652</v>
      </c>
      <c r="F117" s="148">
        <v>485</v>
      </c>
      <c r="G117" s="148">
        <v>311</v>
      </c>
      <c r="H117" s="148">
        <v>374</v>
      </c>
      <c r="I117" s="148">
        <v>231</v>
      </c>
      <c r="J117" s="148">
        <v>169</v>
      </c>
      <c r="K117" s="148">
        <v>487</v>
      </c>
      <c r="L117" s="148">
        <v>546</v>
      </c>
      <c r="M117" s="148">
        <v>321</v>
      </c>
      <c r="N117" s="148">
        <v>270</v>
      </c>
      <c r="O117" s="148">
        <v>15</v>
      </c>
      <c r="P117" s="148">
        <v>15</v>
      </c>
      <c r="Q117" s="148">
        <v>13</v>
      </c>
      <c r="R117" s="148">
        <v>13</v>
      </c>
    </row>
    <row r="118" spans="1:18" ht="25.5" x14ac:dyDescent="0.2">
      <c r="A118" s="145" t="s">
        <v>18</v>
      </c>
      <c r="B118" s="149">
        <v>77</v>
      </c>
      <c r="C118" s="147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</row>
    <row r="119" spans="1:18" ht="25.5" x14ac:dyDescent="0.2">
      <c r="A119" s="145" t="s">
        <v>19</v>
      </c>
      <c r="B119" s="149">
        <v>81.819999999999993</v>
      </c>
      <c r="C119" s="147">
        <v>216</v>
      </c>
      <c r="D119" s="148">
        <v>216</v>
      </c>
      <c r="E119" s="148">
        <v>90</v>
      </c>
      <c r="F119" s="148">
        <v>79</v>
      </c>
      <c r="G119" s="148">
        <v>0</v>
      </c>
      <c r="H119" s="148">
        <v>0</v>
      </c>
      <c r="I119" s="148">
        <v>0</v>
      </c>
      <c r="J119" s="148">
        <v>0</v>
      </c>
      <c r="K119" s="148">
        <v>68</v>
      </c>
      <c r="L119" s="148">
        <v>68</v>
      </c>
      <c r="M119" s="148">
        <v>50</v>
      </c>
      <c r="N119" s="148">
        <v>39</v>
      </c>
      <c r="O119" s="148">
        <v>8</v>
      </c>
      <c r="P119" s="148">
        <v>8</v>
      </c>
      <c r="Q119" s="148">
        <v>6</v>
      </c>
      <c r="R119" s="148">
        <v>6</v>
      </c>
    </row>
    <row r="120" spans="1:18" x14ac:dyDescent="0.2">
      <c r="A120" s="104" t="s">
        <v>390</v>
      </c>
      <c r="B120" s="94" t="s">
        <v>108</v>
      </c>
      <c r="C120" s="150">
        <v>4249</v>
      </c>
      <c r="D120" s="151">
        <v>5292</v>
      </c>
      <c r="E120" s="151">
        <v>3310</v>
      </c>
      <c r="F120" s="151">
        <v>2390</v>
      </c>
      <c r="G120" s="150">
        <v>311</v>
      </c>
      <c r="H120" s="151">
        <v>374</v>
      </c>
      <c r="I120" s="151">
        <v>231</v>
      </c>
      <c r="J120" s="151">
        <v>169</v>
      </c>
      <c r="K120" s="150">
        <v>1061</v>
      </c>
      <c r="L120" s="151">
        <v>1201</v>
      </c>
      <c r="M120" s="151">
        <v>785</v>
      </c>
      <c r="N120" s="151">
        <v>656</v>
      </c>
      <c r="O120" s="150">
        <v>68</v>
      </c>
      <c r="P120" s="151">
        <v>72</v>
      </c>
      <c r="Q120" s="151">
        <v>61</v>
      </c>
      <c r="R120" s="151">
        <v>60</v>
      </c>
    </row>
  </sheetData>
  <sheetProtection password="CCE3" sheet="1" objects="1" scenarios="1"/>
  <mergeCells count="15">
    <mergeCell ref="A56:R56"/>
    <mergeCell ref="A95:R95"/>
    <mergeCell ref="A108:R108"/>
    <mergeCell ref="A1:R1"/>
    <mergeCell ref="C2:F2"/>
    <mergeCell ref="G2:J2"/>
    <mergeCell ref="K2:N2"/>
    <mergeCell ref="O2:R2"/>
    <mergeCell ref="A2:B3"/>
    <mergeCell ref="A4:R4"/>
    <mergeCell ref="A17:R17"/>
    <mergeCell ref="A43:R43"/>
    <mergeCell ref="A69:R69"/>
    <mergeCell ref="A82:R82"/>
    <mergeCell ref="A30:R30"/>
  </mergeCells>
  <pageMargins left="0.70866141732283472" right="0.70866141732283472" top="0.74803149606299213" bottom="0.74803149606299213" header="0.31496062992125984" footer="0.31496062992125984"/>
  <pageSetup paperSize="9" scale="62" firstPageNumber="96" orientation="landscape" useFirstPageNumber="1" r:id="rId1"/>
  <headerFooter>
    <oddFooter>&amp;C&amp;P</oddFooter>
  </headerFooter>
  <rowBreaks count="3" manualBreakCount="3">
    <brk id="29" max="16383" man="1"/>
    <brk id="68" max="16383" man="1"/>
    <brk id="10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A8" sqref="A8"/>
    </sheetView>
  </sheetViews>
  <sheetFormatPr defaultRowHeight="15" x14ac:dyDescent="0.25"/>
  <cols>
    <col min="1" max="1" width="28.140625" style="101" customWidth="1"/>
    <col min="2" max="2" width="12.7109375" style="97" customWidth="1"/>
    <col min="3" max="3" width="9.28515625" style="98" customWidth="1"/>
    <col min="4" max="4" width="8.5703125" style="98" customWidth="1"/>
    <col min="5" max="5" width="9" style="98" customWidth="1"/>
    <col min="6" max="6" width="9.140625" style="98" customWidth="1"/>
    <col min="7" max="7" width="9" style="98" customWidth="1"/>
    <col min="8" max="8" width="17.42578125" style="98" customWidth="1"/>
    <col min="9" max="9" width="15" style="98" customWidth="1"/>
    <col min="10" max="11" width="13.28515625" style="98" customWidth="1"/>
    <col min="12" max="12" width="14.85546875" style="98" customWidth="1"/>
    <col min="13" max="13" width="13.5703125" style="98" customWidth="1"/>
    <col min="14" max="17" width="9.140625" style="13"/>
    <col min="18" max="16384" width="9.140625" style="1"/>
  </cols>
  <sheetData>
    <row r="1" spans="1:17" ht="28.5" customHeight="1" x14ac:dyDescent="0.25">
      <c r="A1" s="358" t="s">
        <v>211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60"/>
    </row>
    <row r="2" spans="1:17" s="5" customFormat="1" ht="16.5" customHeight="1" x14ac:dyDescent="0.2">
      <c r="A2" s="352" t="s">
        <v>381</v>
      </c>
      <c r="B2" s="305" t="s">
        <v>36</v>
      </c>
      <c r="C2" s="305"/>
      <c r="D2" s="305"/>
      <c r="E2" s="305"/>
      <c r="F2" s="305"/>
      <c r="G2" s="305"/>
      <c r="H2" s="305"/>
      <c r="I2" s="305" t="s">
        <v>398</v>
      </c>
      <c r="J2" s="305"/>
      <c r="K2" s="305"/>
      <c r="L2" s="307" t="s">
        <v>401</v>
      </c>
      <c r="M2" s="321" t="s">
        <v>100</v>
      </c>
    </row>
    <row r="3" spans="1:17" s="5" customFormat="1" ht="66.75" customHeight="1" x14ac:dyDescent="0.2">
      <c r="A3" s="352"/>
      <c r="B3" s="62" t="s">
        <v>121</v>
      </c>
      <c r="C3" s="62" t="s">
        <v>37</v>
      </c>
      <c r="D3" s="62" t="s">
        <v>38</v>
      </c>
      <c r="E3" s="62" t="s">
        <v>39</v>
      </c>
      <c r="F3" s="62" t="s">
        <v>40</v>
      </c>
      <c r="G3" s="62" t="s">
        <v>41</v>
      </c>
      <c r="H3" s="62" t="s">
        <v>82</v>
      </c>
      <c r="I3" s="62" t="s">
        <v>397</v>
      </c>
      <c r="J3" s="62" t="s">
        <v>374</v>
      </c>
      <c r="K3" s="62" t="s">
        <v>400</v>
      </c>
      <c r="L3" s="307"/>
      <c r="M3" s="321"/>
    </row>
    <row r="4" spans="1:17" ht="15" customHeight="1" x14ac:dyDescent="0.2">
      <c r="A4" s="155" t="s">
        <v>232</v>
      </c>
      <c r="B4" s="156">
        <v>46.314999999999998</v>
      </c>
      <c r="C4" s="157">
        <v>0.92400000000000004</v>
      </c>
      <c r="D4" s="157">
        <v>10.1</v>
      </c>
      <c r="E4" s="157">
        <v>34.957999999999998</v>
      </c>
      <c r="F4" s="157">
        <v>0.33300000000000002</v>
      </c>
      <c r="G4" s="157">
        <v>0</v>
      </c>
      <c r="H4" s="157"/>
      <c r="I4" s="157"/>
      <c r="J4" s="157">
        <v>14.691000000000001</v>
      </c>
      <c r="K4" s="157"/>
      <c r="L4" s="157">
        <v>27.838000000000001</v>
      </c>
      <c r="M4" s="158">
        <v>88.843999999999994</v>
      </c>
      <c r="N4" s="1"/>
      <c r="O4" s="1"/>
      <c r="P4" s="1"/>
      <c r="Q4" s="1"/>
    </row>
    <row r="5" spans="1:17" ht="15" customHeight="1" x14ac:dyDescent="0.2">
      <c r="A5" s="159" t="s">
        <v>376</v>
      </c>
      <c r="B5" s="160">
        <v>20.183</v>
      </c>
      <c r="C5" s="161">
        <v>0.90400000000000003</v>
      </c>
      <c r="D5" s="161">
        <v>3.45</v>
      </c>
      <c r="E5" s="161">
        <v>15.577</v>
      </c>
      <c r="F5" s="161">
        <v>0.33300000000000002</v>
      </c>
      <c r="G5" s="161">
        <v>0</v>
      </c>
      <c r="H5" s="161"/>
      <c r="I5" s="161"/>
      <c r="J5" s="161">
        <v>2.7170000000000001</v>
      </c>
      <c r="K5" s="161"/>
      <c r="L5" s="161">
        <v>22.491</v>
      </c>
      <c r="M5" s="161">
        <v>45.392000000000003</v>
      </c>
      <c r="N5" s="1"/>
      <c r="O5" s="1"/>
      <c r="P5" s="1"/>
      <c r="Q5" s="1"/>
    </row>
    <row r="6" spans="1:17" ht="15" customHeight="1" x14ac:dyDescent="0.2">
      <c r="A6" s="162" t="s">
        <v>233</v>
      </c>
      <c r="B6" s="156">
        <v>25.134</v>
      </c>
      <c r="C6" s="157">
        <v>3.9319999999999999</v>
      </c>
      <c r="D6" s="157">
        <v>5.5869999999999997</v>
      </c>
      <c r="E6" s="157">
        <v>14.334</v>
      </c>
      <c r="F6" s="157">
        <v>8.1000000000000003E-2</v>
      </c>
      <c r="G6" s="157">
        <v>1.2</v>
      </c>
      <c r="H6" s="157"/>
      <c r="I6" s="157"/>
      <c r="J6" s="157">
        <v>2.0099999999999998</v>
      </c>
      <c r="K6" s="157"/>
      <c r="L6" s="157">
        <v>12.414</v>
      </c>
      <c r="M6" s="158">
        <v>39.557000000000002</v>
      </c>
      <c r="N6" s="1"/>
      <c r="O6" s="1"/>
      <c r="P6" s="1"/>
      <c r="Q6" s="1"/>
    </row>
    <row r="7" spans="1:17" ht="15" customHeight="1" x14ac:dyDescent="0.2">
      <c r="A7" s="159" t="s">
        <v>376</v>
      </c>
      <c r="B7" s="160">
        <v>9.0820000000000007</v>
      </c>
      <c r="C7" s="161">
        <v>0.91500000000000004</v>
      </c>
      <c r="D7" s="161">
        <v>1.3340000000000001</v>
      </c>
      <c r="E7" s="161">
        <v>5.5510000000000002</v>
      </c>
      <c r="F7" s="161">
        <v>8.1000000000000003E-2</v>
      </c>
      <c r="G7" s="161">
        <v>1.2</v>
      </c>
      <c r="H7" s="161"/>
      <c r="I7" s="161"/>
      <c r="J7" s="161">
        <v>0.4</v>
      </c>
      <c r="K7" s="161"/>
      <c r="L7" s="161">
        <v>8.5449999999999999</v>
      </c>
      <c r="M7" s="161">
        <v>18.027000000000001</v>
      </c>
      <c r="N7" s="1"/>
      <c r="O7" s="1"/>
      <c r="P7" s="1"/>
      <c r="Q7" s="1"/>
    </row>
    <row r="8" spans="1:17" ht="15" customHeight="1" x14ac:dyDescent="0.2">
      <c r="A8" s="162" t="s">
        <v>234</v>
      </c>
      <c r="B8" s="156">
        <v>52.192999999999998</v>
      </c>
      <c r="C8" s="157">
        <v>4.6384999999999996</v>
      </c>
      <c r="D8" s="157">
        <v>12.166</v>
      </c>
      <c r="E8" s="157">
        <v>33.962000000000003</v>
      </c>
      <c r="F8" s="157">
        <v>0</v>
      </c>
      <c r="G8" s="157">
        <v>1</v>
      </c>
      <c r="H8" s="157"/>
      <c r="I8" s="157"/>
      <c r="J8" s="157">
        <v>3.7530000000000001</v>
      </c>
      <c r="K8" s="157"/>
      <c r="L8" s="157">
        <v>25.568999999999999</v>
      </c>
      <c r="M8" s="158">
        <v>81.516000000000005</v>
      </c>
      <c r="N8" s="1"/>
      <c r="O8" s="1"/>
      <c r="P8" s="1"/>
      <c r="Q8" s="1"/>
    </row>
    <row r="9" spans="1:17" ht="15" customHeight="1" x14ac:dyDescent="0.2">
      <c r="A9" s="159" t="s">
        <v>376</v>
      </c>
      <c r="B9" s="160">
        <v>16.158999999999999</v>
      </c>
      <c r="C9" s="161">
        <v>0.53400000000000003</v>
      </c>
      <c r="D9" s="161">
        <v>3.3740000000000001</v>
      </c>
      <c r="E9" s="161">
        <v>11.336</v>
      </c>
      <c r="F9" s="161">
        <v>0</v>
      </c>
      <c r="G9" s="161">
        <v>1</v>
      </c>
      <c r="H9" s="161"/>
      <c r="I9" s="161"/>
      <c r="J9" s="161">
        <v>1.419</v>
      </c>
      <c r="K9" s="161"/>
      <c r="L9" s="161">
        <v>20.068999999999999</v>
      </c>
      <c r="M9" s="161">
        <v>37.646999999999998</v>
      </c>
      <c r="N9" s="1"/>
      <c r="O9" s="1"/>
      <c r="P9" s="1"/>
      <c r="Q9" s="1"/>
    </row>
    <row r="10" spans="1:17" ht="15" customHeight="1" x14ac:dyDescent="0.2">
      <c r="A10" s="162" t="s">
        <v>235</v>
      </c>
      <c r="B10" s="156">
        <v>25.134</v>
      </c>
      <c r="C10" s="157">
        <v>3.9319999999999999</v>
      </c>
      <c r="D10" s="157">
        <v>5.5869999999999997</v>
      </c>
      <c r="E10" s="157">
        <v>14.334</v>
      </c>
      <c r="F10" s="157">
        <v>8.1000000000000003E-2</v>
      </c>
      <c r="G10" s="157">
        <v>1.2</v>
      </c>
      <c r="H10" s="157"/>
      <c r="I10" s="157"/>
      <c r="J10" s="157">
        <v>2.0099999999999998</v>
      </c>
      <c r="K10" s="157"/>
      <c r="L10" s="157">
        <v>12.414</v>
      </c>
      <c r="M10" s="158">
        <v>39.557000000000002</v>
      </c>
      <c r="N10" s="1"/>
      <c r="O10" s="1"/>
      <c r="P10" s="1"/>
      <c r="Q10" s="1"/>
    </row>
    <row r="11" spans="1:17" ht="15" customHeight="1" x14ac:dyDescent="0.2">
      <c r="A11" s="159" t="s">
        <v>376</v>
      </c>
      <c r="B11" s="160">
        <v>9.0820000000000007</v>
      </c>
      <c r="C11" s="161">
        <v>0.91500000000000004</v>
      </c>
      <c r="D11" s="161">
        <v>1.3340000000000001</v>
      </c>
      <c r="E11" s="161">
        <v>5.5510000000000002</v>
      </c>
      <c r="F11" s="161">
        <v>8.1000000000000003E-2</v>
      </c>
      <c r="G11" s="161">
        <v>1.2</v>
      </c>
      <c r="H11" s="161"/>
      <c r="I11" s="161"/>
      <c r="J11" s="161">
        <v>0.4</v>
      </c>
      <c r="K11" s="161"/>
      <c r="L11" s="161">
        <v>8.5449999999999999</v>
      </c>
      <c r="M11" s="161">
        <v>18.027000000000001</v>
      </c>
      <c r="N11" s="1"/>
      <c r="O11" s="1"/>
      <c r="P11" s="1"/>
      <c r="Q11" s="1"/>
    </row>
    <row r="12" spans="1:17" ht="15" customHeight="1" x14ac:dyDescent="0.2">
      <c r="A12" s="162" t="s">
        <v>236</v>
      </c>
      <c r="B12" s="163">
        <v>30.175999999999998</v>
      </c>
      <c r="C12" s="164">
        <v>3.6539999999999999</v>
      </c>
      <c r="D12" s="164">
        <v>7.157</v>
      </c>
      <c r="E12" s="164">
        <v>19.026</v>
      </c>
      <c r="F12" s="164">
        <v>0.33900000000000002</v>
      </c>
      <c r="G12" s="164">
        <v>0</v>
      </c>
      <c r="H12" s="164"/>
      <c r="I12" s="164"/>
      <c r="J12" s="164">
        <v>10.239000000000001</v>
      </c>
      <c r="K12" s="164"/>
      <c r="L12" s="164">
        <v>21.748999999999999</v>
      </c>
      <c r="M12" s="165">
        <v>62.164000000000001</v>
      </c>
      <c r="N12" s="1"/>
      <c r="O12" s="1"/>
      <c r="P12" s="1"/>
      <c r="Q12" s="1"/>
    </row>
    <row r="13" spans="1:17" ht="15" customHeight="1" x14ac:dyDescent="0.2">
      <c r="A13" s="159" t="s">
        <v>376</v>
      </c>
      <c r="B13" s="160">
        <v>8.5299999999999994</v>
      </c>
      <c r="C13" s="161">
        <v>1.8640000000000001</v>
      </c>
      <c r="D13" s="161">
        <v>0.98299999999999998</v>
      </c>
      <c r="E13" s="161">
        <v>5.7670000000000003</v>
      </c>
      <c r="F13" s="161">
        <v>0</v>
      </c>
      <c r="G13" s="161">
        <v>0</v>
      </c>
      <c r="H13" s="161"/>
      <c r="I13" s="161"/>
      <c r="J13" s="161">
        <v>1.946</v>
      </c>
      <c r="K13" s="161"/>
      <c r="L13" s="161">
        <v>16.283999999999999</v>
      </c>
      <c r="M13" s="161">
        <v>26.76</v>
      </c>
      <c r="N13" s="1"/>
      <c r="O13" s="1"/>
      <c r="P13" s="1"/>
      <c r="Q13" s="1"/>
    </row>
    <row r="14" spans="1:17" ht="15" customHeight="1" x14ac:dyDescent="0.2">
      <c r="A14" s="162" t="s">
        <v>237</v>
      </c>
      <c r="B14" s="156">
        <v>47.625</v>
      </c>
      <c r="C14" s="157">
        <v>2.2080000000000002</v>
      </c>
      <c r="D14" s="157">
        <v>11.273</v>
      </c>
      <c r="E14" s="157">
        <v>31.052</v>
      </c>
      <c r="F14" s="157">
        <v>1.0589999999999999</v>
      </c>
      <c r="G14" s="157">
        <v>2.0329999999999999</v>
      </c>
      <c r="H14" s="157"/>
      <c r="I14" s="157"/>
      <c r="J14" s="157">
        <v>5.5250000000000004</v>
      </c>
      <c r="K14" s="157"/>
      <c r="L14" s="157">
        <v>26.422999999999998</v>
      </c>
      <c r="M14" s="158">
        <v>79.573999999999998</v>
      </c>
      <c r="N14" s="1"/>
      <c r="O14" s="1"/>
      <c r="P14" s="1"/>
      <c r="Q14" s="1"/>
    </row>
    <row r="15" spans="1:17" ht="15" customHeight="1" x14ac:dyDescent="0.2">
      <c r="A15" s="159" t="s">
        <v>376</v>
      </c>
      <c r="B15" s="160">
        <v>13.648999999999999</v>
      </c>
      <c r="C15" s="161">
        <v>0.26</v>
      </c>
      <c r="D15" s="161">
        <v>3.42</v>
      </c>
      <c r="E15" s="161">
        <v>7.1970000000000001</v>
      </c>
      <c r="F15" s="161">
        <v>1</v>
      </c>
      <c r="G15" s="161">
        <v>2.0329999999999999</v>
      </c>
      <c r="H15" s="161"/>
      <c r="I15" s="161"/>
      <c r="J15" s="161">
        <v>2.17</v>
      </c>
      <c r="K15" s="161"/>
      <c r="L15" s="161">
        <v>18.03</v>
      </c>
      <c r="M15" s="161">
        <v>33.848999999999997</v>
      </c>
      <c r="N15" s="1"/>
      <c r="O15" s="1"/>
      <c r="P15" s="1"/>
      <c r="Q15" s="1"/>
    </row>
    <row r="16" spans="1:17" ht="15" customHeight="1" x14ac:dyDescent="0.2">
      <c r="A16" s="162" t="s">
        <v>238</v>
      </c>
      <c r="B16" s="156">
        <v>111.938</v>
      </c>
      <c r="C16" s="157">
        <v>4.8085000000000004</v>
      </c>
      <c r="D16" s="157">
        <v>23.306000000000001</v>
      </c>
      <c r="E16" s="157">
        <v>66.671000000000006</v>
      </c>
      <c r="F16" s="157">
        <v>0</v>
      </c>
      <c r="G16" s="157">
        <v>8.702</v>
      </c>
      <c r="H16" s="157">
        <v>7.1719999999999997</v>
      </c>
      <c r="I16" s="157"/>
      <c r="J16" s="157">
        <v>5.31</v>
      </c>
      <c r="K16" s="157"/>
      <c r="L16" s="157">
        <v>82.831000000000003</v>
      </c>
      <c r="M16" s="158">
        <v>200.07900000000001</v>
      </c>
      <c r="N16" s="1"/>
      <c r="O16" s="1"/>
      <c r="P16" s="1"/>
      <c r="Q16" s="1"/>
    </row>
    <row r="17" spans="1:18" ht="15" customHeight="1" x14ac:dyDescent="0.2">
      <c r="A17" s="159" t="s">
        <v>376</v>
      </c>
      <c r="B17" s="160">
        <v>56.279000000000003</v>
      </c>
      <c r="C17" s="161">
        <v>1.054</v>
      </c>
      <c r="D17" s="161">
        <v>15.217000000000001</v>
      </c>
      <c r="E17" s="161">
        <v>29.206</v>
      </c>
      <c r="F17" s="161">
        <v>0</v>
      </c>
      <c r="G17" s="161">
        <v>4.3869999999999996</v>
      </c>
      <c r="H17" s="161">
        <v>5.5570000000000004</v>
      </c>
      <c r="I17" s="161"/>
      <c r="J17" s="161">
        <v>3.0659999999999998</v>
      </c>
      <c r="K17" s="161"/>
      <c r="L17" s="161">
        <v>64.281000000000006</v>
      </c>
      <c r="M17" s="161">
        <v>123.626</v>
      </c>
      <c r="N17" s="1"/>
      <c r="O17" s="1"/>
      <c r="P17" s="1"/>
      <c r="Q17" s="1"/>
    </row>
    <row r="18" spans="1:18" ht="15" customHeight="1" x14ac:dyDescent="0.25">
      <c r="A18" s="162" t="s">
        <v>239</v>
      </c>
      <c r="B18" s="156">
        <v>53.652000000000001</v>
      </c>
      <c r="C18" s="157">
        <v>6.0140000000000002</v>
      </c>
      <c r="D18" s="157">
        <v>16.736999999999998</v>
      </c>
      <c r="E18" s="157">
        <v>28.312000000000001</v>
      </c>
      <c r="F18" s="157">
        <v>0</v>
      </c>
      <c r="G18" s="157">
        <v>2.589</v>
      </c>
      <c r="H18" s="157"/>
      <c r="I18" s="157"/>
      <c r="J18" s="157">
        <v>16.561</v>
      </c>
      <c r="K18" s="157"/>
      <c r="L18" s="157">
        <v>24.885999999999999</v>
      </c>
      <c r="M18" s="158">
        <v>95.099000000000004</v>
      </c>
    </row>
    <row r="19" spans="1:18" ht="15" customHeight="1" x14ac:dyDescent="0.25">
      <c r="A19" s="159" t="s">
        <v>376</v>
      </c>
      <c r="B19" s="160">
        <v>12.712999999999999</v>
      </c>
      <c r="C19" s="161">
        <v>0.81699999999999995</v>
      </c>
      <c r="D19" s="161">
        <v>1.8360000000000001</v>
      </c>
      <c r="E19" s="161">
        <v>7.9720000000000004</v>
      </c>
      <c r="F19" s="161">
        <v>0</v>
      </c>
      <c r="G19" s="161">
        <v>2.089</v>
      </c>
      <c r="H19" s="161"/>
      <c r="I19" s="161"/>
      <c r="J19" s="161">
        <v>7.0830000000000002</v>
      </c>
      <c r="K19" s="161"/>
      <c r="L19" s="161">
        <v>19.561</v>
      </c>
      <c r="M19" s="161">
        <v>39.356999999999999</v>
      </c>
    </row>
    <row r="20" spans="1:18" ht="28.5" customHeight="1" x14ac:dyDescent="0.25">
      <c r="A20" s="162" t="s">
        <v>377</v>
      </c>
      <c r="B20" s="160">
        <v>27.606999999999999</v>
      </c>
      <c r="C20" s="163">
        <v>0</v>
      </c>
      <c r="D20" s="163">
        <v>6.0940000000000003</v>
      </c>
      <c r="E20" s="163">
        <v>19.157</v>
      </c>
      <c r="F20" s="163">
        <v>4.0750000000000002</v>
      </c>
      <c r="G20" s="163">
        <v>0</v>
      </c>
      <c r="H20" s="163"/>
      <c r="I20" s="163"/>
      <c r="J20" s="163">
        <v>9.4260000000000002</v>
      </c>
      <c r="K20" s="163"/>
      <c r="L20" s="163">
        <v>180.51499999999999</v>
      </c>
      <c r="M20" s="165">
        <f>B20+J20+L20</f>
        <v>217.548</v>
      </c>
    </row>
    <row r="21" spans="1:18" ht="30" customHeight="1" x14ac:dyDescent="0.25">
      <c r="A21" s="159" t="s">
        <v>96</v>
      </c>
      <c r="B21" s="160">
        <v>16.321999999999999</v>
      </c>
      <c r="C21" s="161">
        <v>0</v>
      </c>
      <c r="D21" s="161">
        <v>0</v>
      </c>
      <c r="E21" s="161">
        <v>13.984999999999999</v>
      </c>
      <c r="F21" s="161">
        <v>2.6859999999999999</v>
      </c>
      <c r="G21" s="161">
        <v>0</v>
      </c>
      <c r="H21" s="161"/>
      <c r="I21" s="161"/>
      <c r="J21" s="161">
        <v>4.5220000000000002</v>
      </c>
      <c r="K21" s="161"/>
      <c r="L21" s="161">
        <v>120.696</v>
      </c>
      <c r="M21" s="161">
        <f>B21+J21+L21</f>
        <v>141.54</v>
      </c>
    </row>
    <row r="22" spans="1:18" ht="15" customHeight="1" x14ac:dyDescent="0.25">
      <c r="A22" s="104" t="s">
        <v>4</v>
      </c>
      <c r="B22" s="166">
        <f>B4+B6+B8+B10+B12+B14+B16+B18+B20</f>
        <v>419.774</v>
      </c>
      <c r="C22" s="167">
        <f>C4+C6+C8+C10+C12+C14+C16+C18+C20</f>
        <v>30.111000000000001</v>
      </c>
      <c r="D22" s="167">
        <f t="shared" ref="D22:K23" si="0">D4+D6+D8+D10+D12+D14+D16+D18+D20</f>
        <v>98.006999999999977</v>
      </c>
      <c r="E22" s="167">
        <f t="shared" si="0"/>
        <v>261.80599999999998</v>
      </c>
      <c r="F22" s="167">
        <f>F4+F6+F8+F10+F12+F14+F16+F18+F20</f>
        <v>5.968</v>
      </c>
      <c r="G22" s="167">
        <f>G4+G6+G8+G10+G12+G14+G16+G18+G20</f>
        <v>16.724</v>
      </c>
      <c r="H22" s="167">
        <f t="shared" ref="H22:L22" si="1">H4+H6+H8+H10+H12+H14+H16+H18+H20</f>
        <v>7.1719999999999997</v>
      </c>
      <c r="I22" s="167">
        <f t="shared" si="1"/>
        <v>0</v>
      </c>
      <c r="J22" s="167">
        <f t="shared" si="1"/>
        <v>69.525000000000006</v>
      </c>
      <c r="K22" s="167">
        <f t="shared" si="1"/>
        <v>0</v>
      </c>
      <c r="L22" s="167">
        <f t="shared" si="1"/>
        <v>414.63900000000001</v>
      </c>
      <c r="M22" s="167">
        <f>M4+M6+M8+M10+M12+M14+M16+M18+M20</f>
        <v>903.9380000000001</v>
      </c>
    </row>
    <row r="23" spans="1:18" ht="15" customHeight="1" x14ac:dyDescent="0.25">
      <c r="A23" s="168" t="s">
        <v>90</v>
      </c>
      <c r="B23" s="169">
        <f>B5+B7+B9+B11+B13+B15+B17+B19+B21</f>
        <v>161.999</v>
      </c>
      <c r="C23" s="170">
        <f>C5+C7+C9+C11+C13+C15+C17+C19+C21</f>
        <v>7.2629999999999999</v>
      </c>
      <c r="D23" s="170">
        <f>D5+D7+D9+D11+D13+D15+D17+D19+D21</f>
        <v>30.948</v>
      </c>
      <c r="E23" s="170">
        <f t="shared" si="0"/>
        <v>102.142</v>
      </c>
      <c r="F23" s="170">
        <f t="shared" si="0"/>
        <v>4.181</v>
      </c>
      <c r="G23" s="170">
        <f t="shared" si="0"/>
        <v>11.909000000000001</v>
      </c>
      <c r="H23" s="170">
        <f t="shared" si="0"/>
        <v>5.5570000000000004</v>
      </c>
      <c r="I23" s="170">
        <f t="shared" si="0"/>
        <v>0</v>
      </c>
      <c r="J23" s="170">
        <f>J5+J7+J9+J11+J13+J15+J17+J19+J21</f>
        <v>23.722999999999999</v>
      </c>
      <c r="K23" s="170">
        <f t="shared" si="0"/>
        <v>0</v>
      </c>
      <c r="L23" s="170">
        <f>L5+L7+L9+L11+L13+L15+L17+L19+L21</f>
        <v>298.50200000000001</v>
      </c>
      <c r="M23" s="170">
        <f>SUM(+M5+M7+M9+M11+M13+M15+M17+M19+M21)</f>
        <v>484.22499999999991</v>
      </c>
      <c r="R23" s="7"/>
    </row>
    <row r="24" spans="1:18" ht="12.75" customHeight="1" x14ac:dyDescent="0.2">
      <c r="A24" s="152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4"/>
      <c r="O24" s="14"/>
      <c r="P24" s="14"/>
      <c r="Q24" s="14"/>
      <c r="R24" s="7"/>
    </row>
  </sheetData>
  <sheetProtection password="CCE3" sheet="1" objects="1" scenarios="1"/>
  <mergeCells count="6">
    <mergeCell ref="A1:M1"/>
    <mergeCell ref="B2:H2"/>
    <mergeCell ref="I2:K2"/>
    <mergeCell ref="L2:L3"/>
    <mergeCell ref="M2:M3"/>
    <mergeCell ref="A2:A3"/>
  </mergeCells>
  <pageMargins left="0.39370078740157483" right="0.39370078740157483" top="0.74803149606299213" bottom="0.74803149606299213" header="0.31496062992125984" footer="0.31496062992125984"/>
  <pageSetup paperSize="9" scale="80" firstPageNumber="100" fitToHeight="0" orientation="landscape" useFirstPageNumber="1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zoomScaleNormal="100" workbookViewId="0">
      <selection activeCell="H20" sqref="H20"/>
    </sheetView>
  </sheetViews>
  <sheetFormatPr defaultRowHeight="12.75" x14ac:dyDescent="0.2"/>
  <cols>
    <col min="1" max="1" width="23.42578125" style="2" customWidth="1"/>
    <col min="2" max="2" width="9.140625" style="1" bestFit="1" customWidth="1"/>
    <col min="3" max="3" width="8.42578125" style="1" customWidth="1"/>
    <col min="4" max="4" width="8.7109375" style="1" customWidth="1"/>
    <col min="5" max="5" width="7.7109375" style="1" customWidth="1"/>
    <col min="6" max="6" width="9.140625" style="1" customWidth="1"/>
    <col min="7" max="7" width="7.85546875" style="1" customWidth="1"/>
    <col min="8" max="8" width="9.5703125" style="1" customWidth="1"/>
    <col min="9" max="9" width="7.85546875" style="1" customWidth="1"/>
    <col min="10" max="10" width="9.28515625" style="1" customWidth="1"/>
    <col min="11" max="11" width="7.85546875" style="1" customWidth="1"/>
    <col min="12" max="12" width="9.7109375" style="1" customWidth="1"/>
    <col min="13" max="21" width="8.85546875" style="1" customWidth="1"/>
    <col min="22" max="22" width="9.85546875" style="1" customWidth="1"/>
    <col min="23" max="23" width="11.140625" style="1" customWidth="1"/>
    <col min="24" max="16384" width="9.140625" style="1"/>
  </cols>
  <sheetData>
    <row r="1" spans="1:23" ht="26.25" customHeight="1" x14ac:dyDescent="0.2">
      <c r="A1" s="304" t="s">
        <v>227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5" customFormat="1" ht="17.25" customHeight="1" x14ac:dyDescent="0.2">
      <c r="A2" s="361" t="s">
        <v>388</v>
      </c>
      <c r="B2" s="305" t="s">
        <v>36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 t="s">
        <v>398</v>
      </c>
      <c r="O2" s="305"/>
      <c r="P2" s="305"/>
      <c r="Q2" s="305"/>
      <c r="R2" s="305"/>
      <c r="S2" s="305"/>
      <c r="T2" s="305" t="s">
        <v>401</v>
      </c>
      <c r="U2" s="305"/>
      <c r="V2" s="321" t="s">
        <v>4</v>
      </c>
      <c r="W2" s="321" t="s">
        <v>122</v>
      </c>
    </row>
    <row r="3" spans="1:23" s="5" customFormat="1" ht="67.5" customHeight="1" x14ac:dyDescent="0.2">
      <c r="A3" s="362"/>
      <c r="B3" s="305" t="s">
        <v>37</v>
      </c>
      <c r="C3" s="305"/>
      <c r="D3" s="305" t="s">
        <v>38</v>
      </c>
      <c r="E3" s="305"/>
      <c r="F3" s="305" t="s">
        <v>39</v>
      </c>
      <c r="G3" s="305"/>
      <c r="H3" s="305" t="s">
        <v>40</v>
      </c>
      <c r="I3" s="305"/>
      <c r="J3" s="305" t="s">
        <v>41</v>
      </c>
      <c r="K3" s="305"/>
      <c r="L3" s="305" t="s">
        <v>69</v>
      </c>
      <c r="M3" s="305"/>
      <c r="N3" s="305" t="s">
        <v>396</v>
      </c>
      <c r="O3" s="305"/>
      <c r="P3" s="305" t="s">
        <v>374</v>
      </c>
      <c r="Q3" s="305"/>
      <c r="R3" s="305" t="s">
        <v>399</v>
      </c>
      <c r="S3" s="305"/>
      <c r="T3" s="305"/>
      <c r="U3" s="305"/>
      <c r="V3" s="321"/>
      <c r="W3" s="321"/>
    </row>
    <row r="4" spans="1:23" s="5" customFormat="1" ht="24.75" customHeight="1" x14ac:dyDescent="0.2">
      <c r="A4" s="363"/>
      <c r="B4" s="62" t="s">
        <v>4</v>
      </c>
      <c r="C4" s="62" t="s">
        <v>42</v>
      </c>
      <c r="D4" s="62" t="s">
        <v>4</v>
      </c>
      <c r="E4" s="62" t="s">
        <v>42</v>
      </c>
      <c r="F4" s="62" t="s">
        <v>4</v>
      </c>
      <c r="G4" s="62" t="s">
        <v>42</v>
      </c>
      <c r="H4" s="62" t="s">
        <v>4</v>
      </c>
      <c r="I4" s="62" t="s">
        <v>42</v>
      </c>
      <c r="J4" s="62" t="s">
        <v>4</v>
      </c>
      <c r="K4" s="62" t="s">
        <v>42</v>
      </c>
      <c r="L4" s="62" t="s">
        <v>4</v>
      </c>
      <c r="M4" s="62" t="s">
        <v>42</v>
      </c>
      <c r="N4" s="62" t="s">
        <v>4</v>
      </c>
      <c r="O4" s="62" t="s">
        <v>42</v>
      </c>
      <c r="P4" s="62" t="s">
        <v>4</v>
      </c>
      <c r="Q4" s="62" t="s">
        <v>42</v>
      </c>
      <c r="R4" s="62" t="s">
        <v>4</v>
      </c>
      <c r="S4" s="62" t="s">
        <v>42</v>
      </c>
      <c r="T4" s="62" t="s">
        <v>4</v>
      </c>
      <c r="U4" s="62" t="s">
        <v>42</v>
      </c>
      <c r="V4" s="321"/>
      <c r="W4" s="321"/>
    </row>
    <row r="5" spans="1:23" s="6" customFormat="1" ht="12.75" customHeight="1" x14ac:dyDescent="0.2">
      <c r="A5" s="171" t="s">
        <v>43</v>
      </c>
      <c r="B5" s="172">
        <v>0</v>
      </c>
      <c r="C5" s="172">
        <v>0</v>
      </c>
      <c r="D5" s="172">
        <v>0</v>
      </c>
      <c r="E5" s="172">
        <v>0</v>
      </c>
      <c r="F5" s="172">
        <v>9</v>
      </c>
      <c r="G5" s="172">
        <v>5</v>
      </c>
      <c r="H5" s="172">
        <v>6</v>
      </c>
      <c r="I5" s="172">
        <v>4</v>
      </c>
      <c r="J5" s="172">
        <v>3</v>
      </c>
      <c r="K5" s="172">
        <v>2</v>
      </c>
      <c r="L5" s="172">
        <v>0</v>
      </c>
      <c r="M5" s="172">
        <v>0</v>
      </c>
      <c r="N5" s="172">
        <v>0</v>
      </c>
      <c r="O5" s="172">
        <v>0</v>
      </c>
      <c r="P5" s="172">
        <v>47</v>
      </c>
      <c r="Q5" s="172">
        <v>16</v>
      </c>
      <c r="R5" s="172">
        <v>0</v>
      </c>
      <c r="S5" s="172">
        <v>0</v>
      </c>
      <c r="T5" s="172">
        <v>70</v>
      </c>
      <c r="U5" s="172">
        <v>51</v>
      </c>
      <c r="V5" s="173">
        <f>SUM(B5,D5,F5,H5,J5,L5,N5,P5,R5,T5)</f>
        <v>135</v>
      </c>
      <c r="W5" s="173">
        <f>SUM(C5,E5,G5,I5,K5,M5,O5,Q5,S5,U5)</f>
        <v>78</v>
      </c>
    </row>
    <row r="6" spans="1:23" s="6" customFormat="1" ht="12.75" customHeight="1" x14ac:dyDescent="0.2">
      <c r="A6" s="171" t="s">
        <v>44</v>
      </c>
      <c r="B6" s="172">
        <v>0</v>
      </c>
      <c r="C6" s="172">
        <v>0</v>
      </c>
      <c r="D6" s="172">
        <v>8</v>
      </c>
      <c r="E6" s="172">
        <v>0</v>
      </c>
      <c r="F6" s="172">
        <v>88</v>
      </c>
      <c r="G6" s="172">
        <v>33</v>
      </c>
      <c r="H6" s="172">
        <v>0</v>
      </c>
      <c r="I6" s="172">
        <v>0</v>
      </c>
      <c r="J6" s="172">
        <v>10</v>
      </c>
      <c r="K6" s="172">
        <v>7</v>
      </c>
      <c r="L6" s="172">
        <v>5</v>
      </c>
      <c r="M6" s="172">
        <v>5</v>
      </c>
      <c r="N6" s="172">
        <v>0</v>
      </c>
      <c r="O6" s="172">
        <v>0</v>
      </c>
      <c r="P6" s="172">
        <v>29</v>
      </c>
      <c r="Q6" s="172">
        <v>11</v>
      </c>
      <c r="R6" s="172">
        <v>0</v>
      </c>
      <c r="S6" s="172">
        <v>0</v>
      </c>
      <c r="T6" s="172">
        <v>106</v>
      </c>
      <c r="U6" s="172">
        <v>71</v>
      </c>
      <c r="V6" s="173">
        <f t="shared" ref="V6:W11" si="0">SUM(B6,D6,F6,H6,J6,L6,N6,P6,R6,T6)</f>
        <v>246</v>
      </c>
      <c r="W6" s="173">
        <f t="shared" si="0"/>
        <v>127</v>
      </c>
    </row>
    <row r="7" spans="1:23" s="6" customFormat="1" ht="12.75" customHeight="1" x14ac:dyDescent="0.2">
      <c r="A7" s="171" t="s">
        <v>45</v>
      </c>
      <c r="B7" s="172">
        <v>3</v>
      </c>
      <c r="C7" s="172">
        <v>0</v>
      </c>
      <c r="D7" s="172">
        <v>31</v>
      </c>
      <c r="E7" s="172">
        <v>11</v>
      </c>
      <c r="F7" s="172">
        <v>129</v>
      </c>
      <c r="G7" s="172">
        <v>48</v>
      </c>
      <c r="H7" s="172">
        <v>0</v>
      </c>
      <c r="I7" s="172">
        <v>0</v>
      </c>
      <c r="J7" s="172">
        <v>9</v>
      </c>
      <c r="K7" s="172">
        <v>8</v>
      </c>
      <c r="L7" s="172">
        <v>2</v>
      </c>
      <c r="M7" s="172">
        <v>2</v>
      </c>
      <c r="N7" s="172">
        <v>0</v>
      </c>
      <c r="O7" s="172">
        <v>0</v>
      </c>
      <c r="P7" s="172">
        <v>18</v>
      </c>
      <c r="Q7" s="172">
        <v>11</v>
      </c>
      <c r="R7" s="172">
        <v>0</v>
      </c>
      <c r="S7" s="172">
        <v>0</v>
      </c>
      <c r="T7" s="172">
        <v>135</v>
      </c>
      <c r="U7" s="172">
        <v>106</v>
      </c>
      <c r="V7" s="173">
        <f t="shared" si="0"/>
        <v>327</v>
      </c>
      <c r="W7" s="173">
        <f t="shared" si="0"/>
        <v>186</v>
      </c>
    </row>
    <row r="8" spans="1:23" s="6" customFormat="1" ht="12.75" customHeight="1" x14ac:dyDescent="0.2">
      <c r="A8" s="171" t="s">
        <v>46</v>
      </c>
      <c r="B8" s="172">
        <v>13</v>
      </c>
      <c r="C8" s="172">
        <v>2</v>
      </c>
      <c r="D8" s="172">
        <v>22</v>
      </c>
      <c r="E8" s="172">
        <v>9</v>
      </c>
      <c r="F8" s="172">
        <v>63</v>
      </c>
      <c r="G8" s="172">
        <v>25</v>
      </c>
      <c r="H8" s="172">
        <v>0</v>
      </c>
      <c r="I8" s="172">
        <v>0</v>
      </c>
      <c r="J8" s="172">
        <v>3</v>
      </c>
      <c r="K8" s="172">
        <v>1</v>
      </c>
      <c r="L8" s="172">
        <v>2</v>
      </c>
      <c r="M8" s="172">
        <v>1</v>
      </c>
      <c r="N8" s="172">
        <v>0</v>
      </c>
      <c r="O8" s="172">
        <v>0</v>
      </c>
      <c r="P8" s="172">
        <v>7</v>
      </c>
      <c r="Q8" s="172">
        <v>2</v>
      </c>
      <c r="R8" s="172">
        <v>0</v>
      </c>
      <c r="S8" s="172">
        <v>0</v>
      </c>
      <c r="T8" s="172">
        <v>109</v>
      </c>
      <c r="U8" s="172">
        <v>83</v>
      </c>
      <c r="V8" s="173">
        <f t="shared" si="0"/>
        <v>219</v>
      </c>
      <c r="W8" s="173">
        <f t="shared" si="0"/>
        <v>123</v>
      </c>
    </row>
    <row r="9" spans="1:23" s="6" customFormat="1" x14ac:dyDescent="0.2">
      <c r="A9" s="171" t="s">
        <v>47</v>
      </c>
      <c r="B9" s="172">
        <v>11</v>
      </c>
      <c r="C9" s="172">
        <v>2</v>
      </c>
      <c r="D9" s="172">
        <v>35</v>
      </c>
      <c r="E9" s="172">
        <v>11</v>
      </c>
      <c r="F9" s="172">
        <v>33</v>
      </c>
      <c r="G9" s="172">
        <v>11</v>
      </c>
      <c r="H9" s="172">
        <v>0</v>
      </c>
      <c r="I9" s="172">
        <v>0</v>
      </c>
      <c r="J9" s="172">
        <v>0</v>
      </c>
      <c r="K9" s="172">
        <v>0</v>
      </c>
      <c r="L9" s="172">
        <v>1</v>
      </c>
      <c r="M9" s="172">
        <v>0</v>
      </c>
      <c r="N9" s="172">
        <v>0</v>
      </c>
      <c r="O9" s="172">
        <v>0</v>
      </c>
      <c r="P9" s="172">
        <v>8</v>
      </c>
      <c r="Q9" s="172">
        <v>2</v>
      </c>
      <c r="R9" s="172">
        <v>0</v>
      </c>
      <c r="S9" s="172">
        <v>0</v>
      </c>
      <c r="T9" s="172">
        <v>43</v>
      </c>
      <c r="U9" s="172">
        <v>28</v>
      </c>
      <c r="V9" s="173">
        <f t="shared" si="0"/>
        <v>131</v>
      </c>
      <c r="W9" s="173">
        <f t="shared" si="0"/>
        <v>54</v>
      </c>
    </row>
    <row r="10" spans="1:23" s="6" customFormat="1" x14ac:dyDescent="0.2">
      <c r="A10" s="171" t="s">
        <v>48</v>
      </c>
      <c r="B10" s="172">
        <v>17</v>
      </c>
      <c r="C10" s="172">
        <v>5</v>
      </c>
      <c r="D10" s="172">
        <v>24</v>
      </c>
      <c r="E10" s="172">
        <v>3</v>
      </c>
      <c r="F10" s="172">
        <v>9</v>
      </c>
      <c r="G10" s="172">
        <v>3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2</v>
      </c>
      <c r="Q10" s="172">
        <v>0</v>
      </c>
      <c r="R10" s="172">
        <v>0</v>
      </c>
      <c r="S10" s="172">
        <v>0</v>
      </c>
      <c r="T10" s="172">
        <v>7</v>
      </c>
      <c r="U10" s="172">
        <v>6</v>
      </c>
      <c r="V10" s="173">
        <f t="shared" si="0"/>
        <v>59</v>
      </c>
      <c r="W10" s="173">
        <f t="shared" si="0"/>
        <v>17</v>
      </c>
    </row>
    <row r="11" spans="1:23" x14ac:dyDescent="0.2">
      <c r="A11" s="104" t="s">
        <v>4</v>
      </c>
      <c r="B11" s="175">
        <f>SUM(B5:B10)</f>
        <v>44</v>
      </c>
      <c r="C11" s="175">
        <f t="shared" ref="C11:U11" si="1">SUM(C5:C10)</f>
        <v>9</v>
      </c>
      <c r="D11" s="175">
        <f t="shared" si="1"/>
        <v>120</v>
      </c>
      <c r="E11" s="175">
        <f t="shared" si="1"/>
        <v>34</v>
      </c>
      <c r="F11" s="175">
        <f t="shared" si="1"/>
        <v>331</v>
      </c>
      <c r="G11" s="175">
        <f t="shared" si="1"/>
        <v>125</v>
      </c>
      <c r="H11" s="175">
        <f t="shared" si="1"/>
        <v>6</v>
      </c>
      <c r="I11" s="175">
        <f t="shared" si="1"/>
        <v>4</v>
      </c>
      <c r="J11" s="175">
        <f t="shared" si="1"/>
        <v>25</v>
      </c>
      <c r="K11" s="175">
        <f t="shared" si="1"/>
        <v>18</v>
      </c>
      <c r="L11" s="175">
        <f t="shared" si="1"/>
        <v>10</v>
      </c>
      <c r="M11" s="175">
        <f t="shared" si="1"/>
        <v>8</v>
      </c>
      <c r="N11" s="175">
        <f t="shared" si="1"/>
        <v>0</v>
      </c>
      <c r="O11" s="175">
        <f t="shared" si="1"/>
        <v>0</v>
      </c>
      <c r="P11" s="175">
        <f t="shared" si="1"/>
        <v>111</v>
      </c>
      <c r="Q11" s="175">
        <f t="shared" si="1"/>
        <v>42</v>
      </c>
      <c r="R11" s="175">
        <f t="shared" si="1"/>
        <v>0</v>
      </c>
      <c r="S11" s="175">
        <f t="shared" si="1"/>
        <v>0</v>
      </c>
      <c r="T11" s="175">
        <f t="shared" si="1"/>
        <v>470</v>
      </c>
      <c r="U11" s="175">
        <f t="shared" si="1"/>
        <v>345</v>
      </c>
      <c r="V11" s="175">
        <f t="shared" si="0"/>
        <v>1117</v>
      </c>
      <c r="W11" s="175">
        <f t="shared" si="0"/>
        <v>585</v>
      </c>
    </row>
    <row r="12" spans="1:23" ht="15" customHeight="1" x14ac:dyDescent="0.2">
      <c r="A12" s="2" t="s">
        <v>189</v>
      </c>
    </row>
    <row r="13" spans="1:23" ht="15" customHeight="1" x14ac:dyDescent="0.2"/>
    <row r="14" spans="1:23" x14ac:dyDescent="0.2">
      <c r="A14" s="364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</row>
    <row r="16" spans="1:23" ht="15" x14ac:dyDescent="0.25">
      <c r="A16" s="26"/>
      <c r="B16" s="7"/>
      <c r="C16" s="7"/>
      <c r="D16" s="7"/>
    </row>
    <row r="17" spans="1:4" ht="12.75" customHeight="1" x14ac:dyDescent="0.25">
      <c r="A17" s="26"/>
      <c r="B17" s="7"/>
      <c r="C17" s="7"/>
      <c r="D17" s="7"/>
    </row>
    <row r="18" spans="1:4" ht="12.75" customHeight="1" x14ac:dyDescent="0.25">
      <c r="A18" s="26"/>
      <c r="B18" s="7"/>
      <c r="C18" s="7"/>
      <c r="D18" s="7"/>
    </row>
  </sheetData>
  <sheetProtection password="CCE3" sheet="1" objects="1" scenarios="1"/>
  <mergeCells count="17">
    <mergeCell ref="H3:I3"/>
    <mergeCell ref="A2:A4"/>
    <mergeCell ref="A14:M14"/>
    <mergeCell ref="A1:W1"/>
    <mergeCell ref="B2:M2"/>
    <mergeCell ref="N2:S2"/>
    <mergeCell ref="T2:U3"/>
    <mergeCell ref="V2:V4"/>
    <mergeCell ref="W2:W4"/>
    <mergeCell ref="B3:C3"/>
    <mergeCell ref="D3:E3"/>
    <mergeCell ref="F3:G3"/>
    <mergeCell ref="R3:S3"/>
    <mergeCell ref="P3:Q3"/>
    <mergeCell ref="N3:O3"/>
    <mergeCell ref="L3:M3"/>
    <mergeCell ref="J3:K3"/>
  </mergeCells>
  <pageMargins left="0.23622047244094491" right="0.23622047244094491" top="0.74803149606299213" bottom="0.74803149606299213" header="0.31496062992125984" footer="0.31496062992125984"/>
  <pageSetup paperSize="9" scale="65" firstPageNumber="101" fitToHeight="0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R95"/>
  <sheetViews>
    <sheetView zoomScaleNormal="100" workbookViewId="0">
      <selection sqref="A1:M1"/>
    </sheetView>
  </sheetViews>
  <sheetFormatPr defaultRowHeight="12.75" x14ac:dyDescent="0.2"/>
  <cols>
    <col min="1" max="1" width="27.5703125" style="101" customWidth="1"/>
    <col min="2" max="3" width="8.28515625" style="98" customWidth="1"/>
    <col min="4" max="4" width="8.7109375" style="98" customWidth="1"/>
    <col min="5" max="5" width="6.85546875" style="98" customWidth="1"/>
    <col min="6" max="7" width="14.85546875" style="98" customWidth="1"/>
    <col min="8" max="11" width="9.85546875" style="98" customWidth="1"/>
    <col min="12" max="13" width="11.85546875" style="98" customWidth="1"/>
    <col min="14" max="16384" width="9.140625" style="1"/>
  </cols>
  <sheetData>
    <row r="1" spans="1:18" ht="42" customHeight="1" x14ac:dyDescent="0.25">
      <c r="A1" s="319" t="s">
        <v>402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O1" s="17"/>
    </row>
    <row r="2" spans="1:18" s="5" customFormat="1" ht="30" customHeight="1" x14ac:dyDescent="0.2">
      <c r="A2" s="50" t="s">
        <v>381</v>
      </c>
      <c r="B2" s="305" t="s">
        <v>36</v>
      </c>
      <c r="C2" s="305"/>
      <c r="D2" s="305"/>
      <c r="E2" s="305"/>
      <c r="F2" s="305"/>
      <c r="G2" s="305"/>
      <c r="H2" s="305"/>
      <c r="I2" s="305"/>
      <c r="J2" s="307" t="s">
        <v>97</v>
      </c>
      <c r="K2" s="307"/>
      <c r="L2" s="52" t="s">
        <v>4</v>
      </c>
      <c r="M2" s="52" t="s">
        <v>122</v>
      </c>
      <c r="N2" s="21"/>
      <c r="O2" s="11"/>
      <c r="Q2" s="11"/>
      <c r="R2" s="11"/>
    </row>
    <row r="3" spans="1:18" s="5" customFormat="1" ht="12.75" customHeight="1" x14ac:dyDescent="0.2">
      <c r="A3" s="184" t="s">
        <v>232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186"/>
    </row>
    <row r="4" spans="1:18" s="5" customFormat="1" ht="18" customHeight="1" x14ac:dyDescent="0.2">
      <c r="A4" s="177"/>
      <c r="B4" s="328" t="s">
        <v>51</v>
      </c>
      <c r="C4" s="328"/>
      <c r="D4" s="328" t="s">
        <v>52</v>
      </c>
      <c r="E4" s="328"/>
      <c r="F4" s="328" t="s">
        <v>54</v>
      </c>
      <c r="G4" s="328"/>
      <c r="H4" s="328" t="s">
        <v>53</v>
      </c>
      <c r="I4" s="328"/>
      <c r="J4" s="305" t="s">
        <v>4</v>
      </c>
      <c r="K4" s="305" t="s">
        <v>42</v>
      </c>
      <c r="L4" s="307"/>
      <c r="M4" s="307"/>
    </row>
    <row r="5" spans="1:18" s="5" customFormat="1" ht="15" customHeight="1" x14ac:dyDescent="0.2">
      <c r="A5" s="176" t="s">
        <v>49</v>
      </c>
      <c r="B5" s="62" t="s">
        <v>4</v>
      </c>
      <c r="C5" s="62" t="s">
        <v>42</v>
      </c>
      <c r="D5" s="62" t="s">
        <v>4</v>
      </c>
      <c r="E5" s="62" t="s">
        <v>42</v>
      </c>
      <c r="F5" s="62" t="s">
        <v>4</v>
      </c>
      <c r="G5" s="62" t="s">
        <v>42</v>
      </c>
      <c r="H5" s="62" t="s">
        <v>4</v>
      </c>
      <c r="I5" s="62" t="s">
        <v>42</v>
      </c>
      <c r="J5" s="305"/>
      <c r="K5" s="305"/>
      <c r="L5" s="307"/>
      <c r="M5" s="307"/>
    </row>
    <row r="6" spans="1:18" s="6" customFormat="1" ht="12.75" customHeight="1" x14ac:dyDescent="0.2">
      <c r="A6" s="137" t="s">
        <v>50</v>
      </c>
      <c r="B6" s="178">
        <v>1</v>
      </c>
      <c r="C6" s="178">
        <v>0</v>
      </c>
      <c r="D6" s="178">
        <v>3</v>
      </c>
      <c r="E6" s="178">
        <v>0</v>
      </c>
      <c r="F6" s="178">
        <v>3</v>
      </c>
      <c r="G6" s="178">
        <v>2</v>
      </c>
      <c r="H6" s="178">
        <v>3</v>
      </c>
      <c r="I6" s="178">
        <v>1</v>
      </c>
      <c r="J6" s="178">
        <v>7</v>
      </c>
      <c r="K6" s="178">
        <v>3</v>
      </c>
      <c r="L6" s="179">
        <v>17</v>
      </c>
      <c r="M6" s="179">
        <v>6</v>
      </c>
    </row>
    <row r="7" spans="1:18" s="6" customFormat="1" ht="12.75" customHeight="1" x14ac:dyDescent="0.2">
      <c r="A7" s="137" t="s">
        <v>105</v>
      </c>
      <c r="B7" s="178">
        <v>1</v>
      </c>
      <c r="C7" s="178">
        <v>1</v>
      </c>
      <c r="D7" s="178">
        <v>7</v>
      </c>
      <c r="E7" s="178">
        <v>1</v>
      </c>
      <c r="F7" s="178">
        <v>7</v>
      </c>
      <c r="G7" s="178">
        <v>3</v>
      </c>
      <c r="H7" s="178">
        <v>2</v>
      </c>
      <c r="I7" s="178">
        <v>2</v>
      </c>
      <c r="J7" s="178">
        <v>4</v>
      </c>
      <c r="K7" s="180">
        <v>0</v>
      </c>
      <c r="L7" s="179">
        <v>21</v>
      </c>
      <c r="M7" s="179">
        <v>7</v>
      </c>
    </row>
    <row r="8" spans="1:18" s="6" customFormat="1" ht="12.75" customHeight="1" x14ac:dyDescent="0.2">
      <c r="A8" s="137" t="s">
        <v>106</v>
      </c>
      <c r="B8" s="178">
        <v>0</v>
      </c>
      <c r="C8" s="178">
        <v>0</v>
      </c>
      <c r="D8" s="178">
        <v>1</v>
      </c>
      <c r="E8" s="178">
        <v>0</v>
      </c>
      <c r="F8" s="178">
        <v>1</v>
      </c>
      <c r="G8" s="180">
        <v>0</v>
      </c>
      <c r="H8" s="178">
        <v>1</v>
      </c>
      <c r="I8" s="180">
        <v>0</v>
      </c>
      <c r="J8" s="178">
        <v>1</v>
      </c>
      <c r="K8" s="180">
        <v>0</v>
      </c>
      <c r="L8" s="179">
        <v>4</v>
      </c>
      <c r="M8" s="179">
        <v>0</v>
      </c>
    </row>
    <row r="9" spans="1:18" s="6" customFormat="1" ht="12.75" customHeight="1" x14ac:dyDescent="0.2">
      <c r="A9" s="137" t="s">
        <v>200</v>
      </c>
      <c r="B9" s="178">
        <v>0</v>
      </c>
      <c r="C9" s="178">
        <v>0</v>
      </c>
      <c r="D9" s="178">
        <v>5</v>
      </c>
      <c r="E9" s="178">
        <v>2</v>
      </c>
      <c r="F9" s="178">
        <v>15</v>
      </c>
      <c r="G9" s="178">
        <v>8</v>
      </c>
      <c r="H9" s="178">
        <v>12</v>
      </c>
      <c r="I9" s="178">
        <v>5</v>
      </c>
      <c r="J9" s="178">
        <v>13</v>
      </c>
      <c r="K9" s="178">
        <v>3</v>
      </c>
      <c r="L9" s="179">
        <v>45</v>
      </c>
      <c r="M9" s="179">
        <v>18</v>
      </c>
    </row>
    <row r="10" spans="1:18" s="6" customFormat="1" ht="12.75" customHeight="1" x14ac:dyDescent="0.2">
      <c r="A10" s="181" t="s">
        <v>201</v>
      </c>
      <c r="B10" s="178">
        <v>0</v>
      </c>
      <c r="C10" s="178">
        <v>0</v>
      </c>
      <c r="D10" s="180">
        <v>0</v>
      </c>
      <c r="E10" s="178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79">
        <v>0</v>
      </c>
      <c r="M10" s="179">
        <v>0</v>
      </c>
    </row>
    <row r="11" spans="1:18" s="6" customFormat="1" x14ac:dyDescent="0.2">
      <c r="A11" s="174" t="s">
        <v>4</v>
      </c>
      <c r="B11" s="179">
        <f>SUM(B6:B10)</f>
        <v>2</v>
      </c>
      <c r="C11" s="179">
        <f t="shared" ref="C11:K11" si="0">SUM(C6:C10)</f>
        <v>1</v>
      </c>
      <c r="D11" s="179">
        <f t="shared" si="0"/>
        <v>16</v>
      </c>
      <c r="E11" s="179">
        <f t="shared" si="0"/>
        <v>3</v>
      </c>
      <c r="F11" s="179">
        <f t="shared" si="0"/>
        <v>26</v>
      </c>
      <c r="G11" s="179">
        <f t="shared" si="0"/>
        <v>13</v>
      </c>
      <c r="H11" s="179">
        <f t="shared" si="0"/>
        <v>18</v>
      </c>
      <c r="I11" s="179">
        <f t="shared" si="0"/>
        <v>8</v>
      </c>
      <c r="J11" s="179">
        <f t="shared" si="0"/>
        <v>25</v>
      </c>
      <c r="K11" s="179">
        <f t="shared" si="0"/>
        <v>6</v>
      </c>
      <c r="L11" s="179">
        <f t="shared" ref="L11:M11" si="1">SUM(B11,D11,F11,H11,J11)</f>
        <v>87</v>
      </c>
      <c r="M11" s="179">
        <f t="shared" si="1"/>
        <v>31</v>
      </c>
    </row>
    <row r="12" spans="1:18" s="6" customFormat="1" ht="12.75" customHeight="1" x14ac:dyDescent="0.2">
      <c r="A12" s="184" t="s">
        <v>233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186"/>
    </row>
    <row r="13" spans="1:18" s="6" customFormat="1" ht="12.75" customHeight="1" x14ac:dyDescent="0.2">
      <c r="A13" s="182"/>
      <c r="B13" s="307" t="s">
        <v>51</v>
      </c>
      <c r="C13" s="307"/>
      <c r="D13" s="307" t="s">
        <v>52</v>
      </c>
      <c r="E13" s="307"/>
      <c r="F13" s="307" t="s">
        <v>54</v>
      </c>
      <c r="G13" s="307"/>
      <c r="H13" s="307" t="s">
        <v>53</v>
      </c>
      <c r="I13" s="307"/>
      <c r="J13" s="307" t="s">
        <v>4</v>
      </c>
      <c r="K13" s="307" t="s">
        <v>42</v>
      </c>
      <c r="L13" s="307"/>
      <c r="M13" s="307"/>
    </row>
    <row r="14" spans="1:18" s="6" customFormat="1" ht="15" customHeight="1" x14ac:dyDescent="0.2">
      <c r="A14" s="137" t="s">
        <v>49</v>
      </c>
      <c r="B14" s="84" t="s">
        <v>4</v>
      </c>
      <c r="C14" s="84" t="s">
        <v>42</v>
      </c>
      <c r="D14" s="84" t="s">
        <v>4</v>
      </c>
      <c r="E14" s="84" t="s">
        <v>42</v>
      </c>
      <c r="F14" s="84" t="s">
        <v>4</v>
      </c>
      <c r="G14" s="84" t="s">
        <v>42</v>
      </c>
      <c r="H14" s="84" t="s">
        <v>4</v>
      </c>
      <c r="I14" s="84" t="s">
        <v>42</v>
      </c>
      <c r="J14" s="307"/>
      <c r="K14" s="307"/>
      <c r="L14" s="307"/>
      <c r="M14" s="307"/>
    </row>
    <row r="15" spans="1:18" s="6" customFormat="1" x14ac:dyDescent="0.2">
      <c r="A15" s="137" t="s">
        <v>50</v>
      </c>
      <c r="B15" s="178">
        <v>1</v>
      </c>
      <c r="C15" s="178">
        <v>0</v>
      </c>
      <c r="D15" s="178">
        <v>1</v>
      </c>
      <c r="E15" s="178">
        <v>0</v>
      </c>
      <c r="F15" s="178">
        <v>2</v>
      </c>
      <c r="G15" s="180">
        <v>0</v>
      </c>
      <c r="H15" s="178">
        <v>2</v>
      </c>
      <c r="I15" s="180">
        <v>0</v>
      </c>
      <c r="J15" s="178">
        <v>1</v>
      </c>
      <c r="K15" s="180">
        <v>0</v>
      </c>
      <c r="L15" s="179">
        <v>7</v>
      </c>
      <c r="M15" s="179">
        <v>0</v>
      </c>
    </row>
    <row r="16" spans="1:18" s="6" customFormat="1" x14ac:dyDescent="0.2">
      <c r="A16" s="137" t="s">
        <v>105</v>
      </c>
      <c r="B16" s="178">
        <v>0</v>
      </c>
      <c r="C16" s="178">
        <v>0</v>
      </c>
      <c r="D16" s="178">
        <v>4</v>
      </c>
      <c r="E16" s="178">
        <v>2</v>
      </c>
      <c r="F16" s="178">
        <v>8</v>
      </c>
      <c r="G16" s="178">
        <v>3</v>
      </c>
      <c r="H16" s="178">
        <v>4</v>
      </c>
      <c r="I16" s="178">
        <v>3</v>
      </c>
      <c r="J16" s="180">
        <v>0</v>
      </c>
      <c r="K16" s="180">
        <v>0</v>
      </c>
      <c r="L16" s="179">
        <v>17</v>
      </c>
      <c r="M16" s="179">
        <v>8</v>
      </c>
    </row>
    <row r="17" spans="1:13" s="6" customFormat="1" x14ac:dyDescent="0.2">
      <c r="A17" s="137" t="s">
        <v>106</v>
      </c>
      <c r="B17" s="178">
        <v>0</v>
      </c>
      <c r="C17" s="178">
        <v>0</v>
      </c>
      <c r="D17" s="178">
        <v>2</v>
      </c>
      <c r="E17" s="178">
        <v>0</v>
      </c>
      <c r="F17" s="178">
        <v>1</v>
      </c>
      <c r="G17" s="180">
        <v>0</v>
      </c>
      <c r="H17" s="178">
        <v>2</v>
      </c>
      <c r="I17" s="178">
        <v>1</v>
      </c>
      <c r="J17" s="180">
        <v>0</v>
      </c>
      <c r="K17" s="180">
        <v>0</v>
      </c>
      <c r="L17" s="179">
        <v>5</v>
      </c>
      <c r="M17" s="179">
        <v>1</v>
      </c>
    </row>
    <row r="18" spans="1:13" s="6" customFormat="1" x14ac:dyDescent="0.2">
      <c r="A18" s="137" t="s">
        <v>200</v>
      </c>
      <c r="B18" s="178">
        <v>4</v>
      </c>
      <c r="C18" s="178">
        <v>1</v>
      </c>
      <c r="D18" s="178">
        <v>3</v>
      </c>
      <c r="E18" s="178">
        <v>1</v>
      </c>
      <c r="F18" s="178">
        <v>5</v>
      </c>
      <c r="G18" s="178">
        <v>3</v>
      </c>
      <c r="H18" s="178">
        <v>2</v>
      </c>
      <c r="I18" s="178">
        <v>1</v>
      </c>
      <c r="J18" s="180">
        <v>0</v>
      </c>
      <c r="K18" s="180">
        <v>0</v>
      </c>
      <c r="L18" s="179">
        <v>13</v>
      </c>
      <c r="M18" s="179">
        <v>6</v>
      </c>
    </row>
    <row r="19" spans="1:13" s="6" customFormat="1" x14ac:dyDescent="0.2">
      <c r="A19" s="181" t="s">
        <v>201</v>
      </c>
      <c r="B19" s="178">
        <v>0</v>
      </c>
      <c r="C19" s="178">
        <v>0</v>
      </c>
      <c r="D19" s="178">
        <v>0</v>
      </c>
      <c r="E19" s="178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79">
        <v>0</v>
      </c>
      <c r="M19" s="179">
        <v>0</v>
      </c>
    </row>
    <row r="20" spans="1:13" x14ac:dyDescent="0.2">
      <c r="A20" s="174" t="s">
        <v>4</v>
      </c>
      <c r="B20" s="179">
        <f>SUM(B15:B19)</f>
        <v>5</v>
      </c>
      <c r="C20" s="179">
        <f t="shared" ref="C20:K20" si="2">SUM(C15:C19)</f>
        <v>1</v>
      </c>
      <c r="D20" s="179">
        <f t="shared" si="2"/>
        <v>10</v>
      </c>
      <c r="E20" s="179">
        <f t="shared" si="2"/>
        <v>3</v>
      </c>
      <c r="F20" s="179">
        <f t="shared" si="2"/>
        <v>16</v>
      </c>
      <c r="G20" s="179">
        <f t="shared" si="2"/>
        <v>6</v>
      </c>
      <c r="H20" s="179">
        <f t="shared" si="2"/>
        <v>10</v>
      </c>
      <c r="I20" s="179">
        <f t="shared" si="2"/>
        <v>5</v>
      </c>
      <c r="J20" s="179">
        <f t="shared" si="2"/>
        <v>1</v>
      </c>
      <c r="K20" s="179">
        <f t="shared" si="2"/>
        <v>0</v>
      </c>
      <c r="L20" s="179">
        <f t="shared" ref="L20:M20" si="3">SUM(B20,D20,F20,H20,J20)</f>
        <v>42</v>
      </c>
      <c r="M20" s="179">
        <f t="shared" si="3"/>
        <v>15</v>
      </c>
    </row>
    <row r="21" spans="1:13" x14ac:dyDescent="0.2">
      <c r="A21" s="184" t="s">
        <v>234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186"/>
    </row>
    <row r="22" spans="1:13" x14ac:dyDescent="0.2">
      <c r="A22" s="182"/>
      <c r="B22" s="307" t="s">
        <v>51</v>
      </c>
      <c r="C22" s="307"/>
      <c r="D22" s="307" t="s">
        <v>52</v>
      </c>
      <c r="E22" s="307"/>
      <c r="F22" s="307" t="s">
        <v>54</v>
      </c>
      <c r="G22" s="307"/>
      <c r="H22" s="307" t="s">
        <v>53</v>
      </c>
      <c r="I22" s="307"/>
      <c r="J22" s="307" t="s">
        <v>4</v>
      </c>
      <c r="K22" s="307" t="s">
        <v>42</v>
      </c>
      <c r="L22" s="307"/>
      <c r="M22" s="307"/>
    </row>
    <row r="23" spans="1:13" ht="12.75" customHeight="1" x14ac:dyDescent="0.2">
      <c r="A23" s="137" t="s">
        <v>49</v>
      </c>
      <c r="B23" s="84" t="s">
        <v>4</v>
      </c>
      <c r="C23" s="84" t="s">
        <v>42</v>
      </c>
      <c r="D23" s="84" t="s">
        <v>4</v>
      </c>
      <c r="E23" s="84" t="s">
        <v>42</v>
      </c>
      <c r="F23" s="84" t="s">
        <v>4</v>
      </c>
      <c r="G23" s="84" t="s">
        <v>42</v>
      </c>
      <c r="H23" s="84" t="s">
        <v>4</v>
      </c>
      <c r="I23" s="84" t="s">
        <v>42</v>
      </c>
      <c r="J23" s="307"/>
      <c r="K23" s="307"/>
      <c r="L23" s="307"/>
      <c r="M23" s="307"/>
    </row>
    <row r="24" spans="1:13" x14ac:dyDescent="0.2">
      <c r="A24" s="137" t="s">
        <v>50</v>
      </c>
      <c r="B24" s="178">
        <v>1</v>
      </c>
      <c r="C24" s="178">
        <v>0</v>
      </c>
      <c r="D24" s="178">
        <v>1</v>
      </c>
      <c r="E24" s="178">
        <v>0</v>
      </c>
      <c r="F24" s="178">
        <v>1</v>
      </c>
      <c r="G24" s="178">
        <v>1</v>
      </c>
      <c r="H24" s="180">
        <v>0</v>
      </c>
      <c r="I24" s="180">
        <v>0</v>
      </c>
      <c r="J24" s="180">
        <v>0</v>
      </c>
      <c r="K24" s="180">
        <v>0</v>
      </c>
      <c r="L24" s="179">
        <v>3</v>
      </c>
      <c r="M24" s="179">
        <v>1</v>
      </c>
    </row>
    <row r="25" spans="1:13" x14ac:dyDescent="0.2">
      <c r="A25" s="137" t="s">
        <v>105</v>
      </c>
      <c r="B25" s="178">
        <v>0</v>
      </c>
      <c r="C25" s="178">
        <v>0</v>
      </c>
      <c r="D25" s="178">
        <v>1</v>
      </c>
      <c r="E25" s="178">
        <v>0</v>
      </c>
      <c r="F25" s="178">
        <v>2</v>
      </c>
      <c r="G25" s="180">
        <v>0</v>
      </c>
      <c r="H25" s="178">
        <v>4</v>
      </c>
      <c r="I25" s="178">
        <v>1</v>
      </c>
      <c r="J25" s="178">
        <v>2</v>
      </c>
      <c r="K25" s="180">
        <v>0</v>
      </c>
      <c r="L25" s="179">
        <v>9</v>
      </c>
      <c r="M25" s="179">
        <v>1</v>
      </c>
    </row>
    <row r="26" spans="1:13" x14ac:dyDescent="0.2">
      <c r="A26" s="137" t="s">
        <v>106</v>
      </c>
      <c r="B26" s="178">
        <v>0</v>
      </c>
      <c r="C26" s="178">
        <v>0</v>
      </c>
      <c r="D26" s="180">
        <v>0</v>
      </c>
      <c r="E26" s="178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79">
        <v>0</v>
      </c>
      <c r="M26" s="179">
        <v>0</v>
      </c>
    </row>
    <row r="27" spans="1:13" x14ac:dyDescent="0.2">
      <c r="A27" s="137" t="s">
        <v>200</v>
      </c>
      <c r="B27" s="178">
        <v>5</v>
      </c>
      <c r="C27" s="178">
        <v>0</v>
      </c>
      <c r="D27" s="178">
        <v>11</v>
      </c>
      <c r="E27" s="178">
        <v>3</v>
      </c>
      <c r="F27" s="178">
        <v>9</v>
      </c>
      <c r="G27" s="178">
        <v>3</v>
      </c>
      <c r="H27" s="178">
        <v>19</v>
      </c>
      <c r="I27" s="178">
        <v>8</v>
      </c>
      <c r="J27" s="178">
        <v>4</v>
      </c>
      <c r="K27" s="178">
        <v>2</v>
      </c>
      <c r="L27" s="179">
        <v>48</v>
      </c>
      <c r="M27" s="179">
        <v>16</v>
      </c>
    </row>
    <row r="28" spans="1:13" x14ac:dyDescent="0.2">
      <c r="A28" s="181" t="s">
        <v>201</v>
      </c>
      <c r="B28" s="178">
        <v>0</v>
      </c>
      <c r="C28" s="178">
        <v>0</v>
      </c>
      <c r="D28" s="180">
        <v>0</v>
      </c>
      <c r="E28" s="178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79">
        <v>0</v>
      </c>
      <c r="M28" s="179">
        <v>0</v>
      </c>
    </row>
    <row r="29" spans="1:13" x14ac:dyDescent="0.2">
      <c r="A29" s="174" t="s">
        <v>4</v>
      </c>
      <c r="B29" s="179">
        <f>SUM(B24:B28)</f>
        <v>6</v>
      </c>
      <c r="C29" s="179">
        <f t="shared" ref="C29:K29" si="4">SUM(C24:C28)</f>
        <v>0</v>
      </c>
      <c r="D29" s="179">
        <f t="shared" si="4"/>
        <v>13</v>
      </c>
      <c r="E29" s="179">
        <f t="shared" si="4"/>
        <v>3</v>
      </c>
      <c r="F29" s="179">
        <f t="shared" si="4"/>
        <v>12</v>
      </c>
      <c r="G29" s="179">
        <f t="shared" si="4"/>
        <v>4</v>
      </c>
      <c r="H29" s="179">
        <f t="shared" si="4"/>
        <v>23</v>
      </c>
      <c r="I29" s="179">
        <f t="shared" si="4"/>
        <v>9</v>
      </c>
      <c r="J29" s="179">
        <f t="shared" si="4"/>
        <v>6</v>
      </c>
      <c r="K29" s="179">
        <f t="shared" si="4"/>
        <v>2</v>
      </c>
      <c r="L29" s="179">
        <f t="shared" ref="L29:M29" si="5">SUM(B29,D29,F29,H29,J29)</f>
        <v>60</v>
      </c>
      <c r="M29" s="179">
        <f t="shared" si="5"/>
        <v>18</v>
      </c>
    </row>
    <row r="30" spans="1:13" ht="12.75" customHeight="1" x14ac:dyDescent="0.2">
      <c r="A30" s="184" t="s">
        <v>235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186"/>
    </row>
    <row r="31" spans="1:13" x14ac:dyDescent="0.2">
      <c r="A31" s="182"/>
      <c r="B31" s="307" t="s">
        <v>51</v>
      </c>
      <c r="C31" s="307"/>
      <c r="D31" s="307" t="s">
        <v>52</v>
      </c>
      <c r="E31" s="307"/>
      <c r="F31" s="307" t="s">
        <v>54</v>
      </c>
      <c r="G31" s="307"/>
      <c r="H31" s="307" t="s">
        <v>53</v>
      </c>
      <c r="I31" s="307"/>
      <c r="J31" s="307" t="s">
        <v>4</v>
      </c>
      <c r="K31" s="307" t="s">
        <v>42</v>
      </c>
      <c r="L31" s="307"/>
      <c r="M31" s="307"/>
    </row>
    <row r="32" spans="1:13" ht="12.75" customHeight="1" x14ac:dyDescent="0.2">
      <c r="A32" s="137" t="s">
        <v>49</v>
      </c>
      <c r="B32" s="84" t="s">
        <v>4</v>
      </c>
      <c r="C32" s="84" t="s">
        <v>42</v>
      </c>
      <c r="D32" s="84" t="s">
        <v>4</v>
      </c>
      <c r="E32" s="84" t="s">
        <v>42</v>
      </c>
      <c r="F32" s="84" t="s">
        <v>4</v>
      </c>
      <c r="G32" s="84" t="s">
        <v>42</v>
      </c>
      <c r="H32" s="84" t="s">
        <v>4</v>
      </c>
      <c r="I32" s="84" t="s">
        <v>42</v>
      </c>
      <c r="J32" s="307"/>
      <c r="K32" s="307"/>
      <c r="L32" s="307"/>
      <c r="M32" s="307"/>
    </row>
    <row r="33" spans="1:13" x14ac:dyDescent="0.2">
      <c r="A33" s="137" t="s">
        <v>50</v>
      </c>
      <c r="B33" s="178">
        <v>1</v>
      </c>
      <c r="C33" s="178">
        <v>0</v>
      </c>
      <c r="D33" s="178">
        <v>1</v>
      </c>
      <c r="E33" s="178">
        <v>0</v>
      </c>
      <c r="F33" s="178">
        <v>3</v>
      </c>
      <c r="G33" s="178">
        <v>1</v>
      </c>
      <c r="H33" s="178">
        <v>4</v>
      </c>
      <c r="I33" s="178">
        <v>1</v>
      </c>
      <c r="J33" s="180">
        <v>0</v>
      </c>
      <c r="K33" s="180">
        <v>0</v>
      </c>
      <c r="L33" s="179">
        <v>9</v>
      </c>
      <c r="M33" s="179">
        <v>2</v>
      </c>
    </row>
    <row r="34" spans="1:13" x14ac:dyDescent="0.2">
      <c r="A34" s="137" t="s">
        <v>105</v>
      </c>
      <c r="B34" s="178">
        <v>1</v>
      </c>
      <c r="C34" s="178">
        <v>0</v>
      </c>
      <c r="D34" s="178">
        <v>1</v>
      </c>
      <c r="E34" s="178">
        <v>0</v>
      </c>
      <c r="F34" s="178">
        <v>1</v>
      </c>
      <c r="G34" s="178">
        <v>1</v>
      </c>
      <c r="H34" s="180">
        <v>0</v>
      </c>
      <c r="I34" s="180">
        <v>0</v>
      </c>
      <c r="J34" s="180">
        <v>0</v>
      </c>
      <c r="K34" s="180">
        <v>0</v>
      </c>
      <c r="L34" s="179">
        <v>3</v>
      </c>
      <c r="M34" s="179">
        <v>1</v>
      </c>
    </row>
    <row r="35" spans="1:13" x14ac:dyDescent="0.2">
      <c r="A35" s="137" t="s">
        <v>106</v>
      </c>
      <c r="B35" s="178">
        <v>0</v>
      </c>
      <c r="C35" s="178">
        <v>0</v>
      </c>
      <c r="D35" s="178">
        <v>0</v>
      </c>
      <c r="E35" s="178">
        <v>0</v>
      </c>
      <c r="F35" s="178">
        <v>3</v>
      </c>
      <c r="G35" s="178">
        <v>1</v>
      </c>
      <c r="H35" s="180">
        <v>0</v>
      </c>
      <c r="I35" s="180">
        <v>0</v>
      </c>
      <c r="J35" s="180">
        <v>0</v>
      </c>
      <c r="K35" s="180">
        <v>0</v>
      </c>
      <c r="L35" s="179">
        <v>3</v>
      </c>
      <c r="M35" s="179">
        <v>1</v>
      </c>
    </row>
    <row r="36" spans="1:13" x14ac:dyDescent="0.2">
      <c r="A36" s="137" t="s">
        <v>200</v>
      </c>
      <c r="B36" s="178">
        <v>1</v>
      </c>
      <c r="C36" s="178">
        <v>1</v>
      </c>
      <c r="D36" s="178">
        <v>1</v>
      </c>
      <c r="E36" s="178">
        <v>0</v>
      </c>
      <c r="F36" s="178">
        <v>6</v>
      </c>
      <c r="G36" s="178">
        <v>5</v>
      </c>
      <c r="H36" s="178">
        <v>9</v>
      </c>
      <c r="I36" s="178">
        <v>8</v>
      </c>
      <c r="J36" s="180">
        <v>0</v>
      </c>
      <c r="K36" s="180">
        <v>0</v>
      </c>
      <c r="L36" s="179">
        <v>17</v>
      </c>
      <c r="M36" s="179">
        <v>14</v>
      </c>
    </row>
    <row r="37" spans="1:13" x14ac:dyDescent="0.2">
      <c r="A37" s="181" t="s">
        <v>201</v>
      </c>
      <c r="B37" s="178">
        <v>0</v>
      </c>
      <c r="C37" s="178">
        <v>0</v>
      </c>
      <c r="D37" s="178">
        <v>0</v>
      </c>
      <c r="E37" s="178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79">
        <v>0</v>
      </c>
      <c r="M37" s="179">
        <v>0</v>
      </c>
    </row>
    <row r="38" spans="1:13" x14ac:dyDescent="0.2">
      <c r="A38" s="174" t="s">
        <v>4</v>
      </c>
      <c r="B38" s="179">
        <f>SUM(B33:B37)</f>
        <v>3</v>
      </c>
      <c r="C38" s="179">
        <f t="shared" ref="C38:K38" si="6">SUM(C33:C37)</f>
        <v>1</v>
      </c>
      <c r="D38" s="179">
        <f t="shared" si="6"/>
        <v>3</v>
      </c>
      <c r="E38" s="179">
        <f t="shared" si="6"/>
        <v>0</v>
      </c>
      <c r="F38" s="179">
        <f t="shared" si="6"/>
        <v>13</v>
      </c>
      <c r="G38" s="179">
        <f t="shared" si="6"/>
        <v>8</v>
      </c>
      <c r="H38" s="179">
        <f t="shared" si="6"/>
        <v>13</v>
      </c>
      <c r="I38" s="179">
        <f t="shared" si="6"/>
        <v>9</v>
      </c>
      <c r="J38" s="179">
        <f t="shared" si="6"/>
        <v>0</v>
      </c>
      <c r="K38" s="179">
        <f t="shared" si="6"/>
        <v>0</v>
      </c>
      <c r="L38" s="179">
        <f t="shared" ref="L38:M38" si="7">SUM(B38,D38,F38,H38,J38)</f>
        <v>32</v>
      </c>
      <c r="M38" s="179">
        <f t="shared" si="7"/>
        <v>18</v>
      </c>
    </row>
    <row r="39" spans="1:13" x14ac:dyDescent="0.2">
      <c r="A39" s="184" t="s">
        <v>236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186"/>
    </row>
    <row r="40" spans="1:13" x14ac:dyDescent="0.2">
      <c r="A40" s="182"/>
      <c r="B40" s="307" t="s">
        <v>51</v>
      </c>
      <c r="C40" s="307"/>
      <c r="D40" s="307" t="s">
        <v>52</v>
      </c>
      <c r="E40" s="307"/>
      <c r="F40" s="307" t="s">
        <v>54</v>
      </c>
      <c r="G40" s="307"/>
      <c r="H40" s="307" t="s">
        <v>53</v>
      </c>
      <c r="I40" s="307"/>
      <c r="J40" s="307" t="s">
        <v>4</v>
      </c>
      <c r="K40" s="307" t="s">
        <v>42</v>
      </c>
      <c r="L40" s="307"/>
      <c r="M40" s="307"/>
    </row>
    <row r="41" spans="1:13" ht="12.75" customHeight="1" x14ac:dyDescent="0.2">
      <c r="A41" s="137" t="s">
        <v>49</v>
      </c>
      <c r="B41" s="84" t="s">
        <v>4</v>
      </c>
      <c r="C41" s="84" t="s">
        <v>42</v>
      </c>
      <c r="D41" s="84" t="s">
        <v>4</v>
      </c>
      <c r="E41" s="84" t="s">
        <v>42</v>
      </c>
      <c r="F41" s="84" t="s">
        <v>4</v>
      </c>
      <c r="G41" s="84" t="s">
        <v>42</v>
      </c>
      <c r="H41" s="84" t="s">
        <v>4</v>
      </c>
      <c r="I41" s="84" t="s">
        <v>42</v>
      </c>
      <c r="J41" s="307"/>
      <c r="K41" s="307"/>
      <c r="L41" s="307"/>
      <c r="M41" s="307"/>
    </row>
    <row r="42" spans="1:13" x14ac:dyDescent="0.2">
      <c r="A42" s="137" t="s">
        <v>50</v>
      </c>
      <c r="B42" s="180">
        <v>5</v>
      </c>
      <c r="C42" s="180">
        <v>0</v>
      </c>
      <c r="D42" s="180">
        <v>7</v>
      </c>
      <c r="E42" s="180">
        <v>0</v>
      </c>
      <c r="F42" s="180">
        <v>8</v>
      </c>
      <c r="G42" s="180">
        <v>0</v>
      </c>
      <c r="H42" s="180">
        <v>2</v>
      </c>
      <c r="I42" s="180">
        <v>1</v>
      </c>
      <c r="J42" s="180">
        <v>13</v>
      </c>
      <c r="K42" s="180">
        <v>4</v>
      </c>
      <c r="L42" s="179">
        <v>35</v>
      </c>
      <c r="M42" s="179">
        <v>5</v>
      </c>
    </row>
    <row r="43" spans="1:13" x14ac:dyDescent="0.2">
      <c r="A43" s="137" t="s">
        <v>105</v>
      </c>
      <c r="B43" s="180">
        <v>0</v>
      </c>
      <c r="C43" s="180">
        <v>0</v>
      </c>
      <c r="D43" s="180">
        <v>1</v>
      </c>
      <c r="E43" s="180">
        <v>0</v>
      </c>
      <c r="F43" s="180">
        <v>5</v>
      </c>
      <c r="G43" s="180">
        <v>2</v>
      </c>
      <c r="H43" s="180">
        <v>2</v>
      </c>
      <c r="I43" s="180">
        <v>0</v>
      </c>
      <c r="J43" s="180">
        <v>2</v>
      </c>
      <c r="K43" s="180">
        <v>1</v>
      </c>
      <c r="L43" s="179">
        <v>10</v>
      </c>
      <c r="M43" s="179">
        <v>3</v>
      </c>
    </row>
    <row r="44" spans="1:13" x14ac:dyDescent="0.2">
      <c r="A44" s="137" t="s">
        <v>106</v>
      </c>
      <c r="B44" s="180">
        <v>1</v>
      </c>
      <c r="C44" s="180">
        <v>1</v>
      </c>
      <c r="D44" s="180">
        <v>0</v>
      </c>
      <c r="E44" s="180">
        <v>0</v>
      </c>
      <c r="F44" s="180">
        <v>1</v>
      </c>
      <c r="G44" s="180">
        <v>0</v>
      </c>
      <c r="H44" s="180">
        <v>4</v>
      </c>
      <c r="I44" s="180">
        <v>1</v>
      </c>
      <c r="J44" s="180">
        <v>0</v>
      </c>
      <c r="K44" s="180">
        <v>0</v>
      </c>
      <c r="L44" s="179">
        <v>6</v>
      </c>
      <c r="M44" s="179">
        <v>2</v>
      </c>
    </row>
    <row r="45" spans="1:13" x14ac:dyDescent="0.2">
      <c r="A45" s="137" t="s">
        <v>200</v>
      </c>
      <c r="B45" s="180">
        <v>1</v>
      </c>
      <c r="C45" s="180">
        <v>1</v>
      </c>
      <c r="D45" s="180">
        <v>3</v>
      </c>
      <c r="E45" s="180">
        <v>1</v>
      </c>
      <c r="F45" s="180">
        <v>8</v>
      </c>
      <c r="G45" s="180">
        <v>4</v>
      </c>
      <c r="H45" s="180">
        <v>4</v>
      </c>
      <c r="I45" s="180">
        <v>0</v>
      </c>
      <c r="J45" s="180">
        <v>1</v>
      </c>
      <c r="K45" s="180">
        <v>0</v>
      </c>
      <c r="L45" s="179">
        <v>17</v>
      </c>
      <c r="M45" s="179">
        <v>6</v>
      </c>
    </row>
    <row r="46" spans="1:13" x14ac:dyDescent="0.2">
      <c r="A46" s="181" t="s">
        <v>201</v>
      </c>
      <c r="B46" s="180">
        <v>0</v>
      </c>
      <c r="C46" s="180">
        <v>0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79">
        <v>0</v>
      </c>
      <c r="M46" s="179">
        <v>0</v>
      </c>
    </row>
    <row r="47" spans="1:13" x14ac:dyDescent="0.2">
      <c r="A47" s="174" t="s">
        <v>4</v>
      </c>
      <c r="B47" s="179">
        <f t="shared" ref="B47:K47" si="8">SUM(B42:B46)</f>
        <v>7</v>
      </c>
      <c r="C47" s="179">
        <f t="shared" si="8"/>
        <v>2</v>
      </c>
      <c r="D47" s="179">
        <f t="shared" si="8"/>
        <v>11</v>
      </c>
      <c r="E47" s="179">
        <f t="shared" si="8"/>
        <v>1</v>
      </c>
      <c r="F47" s="179">
        <f t="shared" si="8"/>
        <v>22</v>
      </c>
      <c r="G47" s="179">
        <f t="shared" si="8"/>
        <v>6</v>
      </c>
      <c r="H47" s="179">
        <f t="shared" si="8"/>
        <v>12</v>
      </c>
      <c r="I47" s="179">
        <f t="shared" si="8"/>
        <v>2</v>
      </c>
      <c r="J47" s="179">
        <f t="shared" si="8"/>
        <v>16</v>
      </c>
      <c r="K47" s="179">
        <f t="shared" si="8"/>
        <v>5</v>
      </c>
      <c r="L47" s="179">
        <f t="shared" ref="L47:M47" si="9">SUM(B47,D47,F47,H47,J47)</f>
        <v>68</v>
      </c>
      <c r="M47" s="179">
        <f t="shared" si="9"/>
        <v>16</v>
      </c>
    </row>
    <row r="48" spans="1:13" x14ac:dyDescent="0.2">
      <c r="A48" s="184" t="s">
        <v>237</v>
      </c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186"/>
    </row>
    <row r="49" spans="1:13" x14ac:dyDescent="0.2">
      <c r="A49" s="182"/>
      <c r="B49" s="307" t="s">
        <v>51</v>
      </c>
      <c r="C49" s="307"/>
      <c r="D49" s="307" t="s">
        <v>52</v>
      </c>
      <c r="E49" s="307"/>
      <c r="F49" s="307" t="s">
        <v>54</v>
      </c>
      <c r="G49" s="307"/>
      <c r="H49" s="307" t="s">
        <v>53</v>
      </c>
      <c r="I49" s="307"/>
      <c r="J49" s="307" t="s">
        <v>4</v>
      </c>
      <c r="K49" s="307" t="s">
        <v>42</v>
      </c>
      <c r="L49" s="307"/>
      <c r="M49" s="307"/>
    </row>
    <row r="50" spans="1:13" ht="12.75" customHeight="1" x14ac:dyDescent="0.2">
      <c r="A50" s="137" t="s">
        <v>49</v>
      </c>
      <c r="B50" s="84" t="s">
        <v>4</v>
      </c>
      <c r="C50" s="84" t="s">
        <v>42</v>
      </c>
      <c r="D50" s="84" t="s">
        <v>4</v>
      </c>
      <c r="E50" s="84" t="s">
        <v>42</v>
      </c>
      <c r="F50" s="84" t="s">
        <v>4</v>
      </c>
      <c r="G50" s="84" t="s">
        <v>42</v>
      </c>
      <c r="H50" s="84" t="s">
        <v>4</v>
      </c>
      <c r="I50" s="84" t="s">
        <v>42</v>
      </c>
      <c r="J50" s="307"/>
      <c r="K50" s="307"/>
      <c r="L50" s="307"/>
      <c r="M50" s="307"/>
    </row>
    <row r="51" spans="1:13" x14ac:dyDescent="0.2">
      <c r="A51" s="137" t="s">
        <v>50</v>
      </c>
      <c r="B51" s="178">
        <v>2</v>
      </c>
      <c r="C51" s="178">
        <v>0</v>
      </c>
      <c r="D51" s="178">
        <v>3</v>
      </c>
      <c r="E51" s="178">
        <v>2</v>
      </c>
      <c r="F51" s="178">
        <v>5</v>
      </c>
      <c r="G51" s="178">
        <v>2</v>
      </c>
      <c r="H51" s="178">
        <v>2</v>
      </c>
      <c r="I51" s="178">
        <v>1</v>
      </c>
      <c r="J51" s="178">
        <v>4</v>
      </c>
      <c r="K51" s="178">
        <v>1</v>
      </c>
      <c r="L51" s="179">
        <v>16</v>
      </c>
      <c r="M51" s="179">
        <v>7</v>
      </c>
    </row>
    <row r="52" spans="1:13" x14ac:dyDescent="0.2">
      <c r="A52" s="137" t="s">
        <v>105</v>
      </c>
      <c r="B52" s="178">
        <v>1</v>
      </c>
      <c r="C52" s="178">
        <v>0</v>
      </c>
      <c r="D52" s="178">
        <v>5</v>
      </c>
      <c r="E52" s="178">
        <v>0</v>
      </c>
      <c r="F52" s="178">
        <v>6</v>
      </c>
      <c r="G52" s="178">
        <v>1</v>
      </c>
      <c r="H52" s="178">
        <v>4</v>
      </c>
      <c r="I52" s="178">
        <v>1</v>
      </c>
      <c r="J52" s="178">
        <v>1</v>
      </c>
      <c r="K52" s="178">
        <v>1</v>
      </c>
      <c r="L52" s="179">
        <v>16</v>
      </c>
      <c r="M52" s="179">
        <v>3</v>
      </c>
    </row>
    <row r="53" spans="1:13" x14ac:dyDescent="0.2">
      <c r="A53" s="137" t="s">
        <v>106</v>
      </c>
      <c r="B53" s="178">
        <v>0</v>
      </c>
      <c r="C53" s="178">
        <v>0</v>
      </c>
      <c r="D53" s="178">
        <v>0</v>
      </c>
      <c r="E53" s="178">
        <v>0</v>
      </c>
      <c r="F53" s="178">
        <v>8</v>
      </c>
      <c r="G53" s="178">
        <v>1</v>
      </c>
      <c r="H53" s="180">
        <v>0</v>
      </c>
      <c r="I53" s="180">
        <v>0</v>
      </c>
      <c r="J53" s="180">
        <v>0</v>
      </c>
      <c r="K53" s="180">
        <v>0</v>
      </c>
      <c r="L53" s="179">
        <v>7</v>
      </c>
      <c r="M53" s="179">
        <v>1</v>
      </c>
    </row>
    <row r="54" spans="1:13" x14ac:dyDescent="0.2">
      <c r="A54" s="137" t="s">
        <v>200</v>
      </c>
      <c r="B54" s="178">
        <v>3</v>
      </c>
      <c r="C54" s="178">
        <v>1</v>
      </c>
      <c r="D54" s="178">
        <v>7</v>
      </c>
      <c r="E54" s="178">
        <v>3</v>
      </c>
      <c r="F54" s="178">
        <v>16</v>
      </c>
      <c r="G54" s="178">
        <v>4</v>
      </c>
      <c r="H54" s="178">
        <v>5</v>
      </c>
      <c r="I54" s="178">
        <v>4</v>
      </c>
      <c r="J54" s="178">
        <v>1</v>
      </c>
      <c r="K54" s="180">
        <v>0</v>
      </c>
      <c r="L54" s="179">
        <v>34</v>
      </c>
      <c r="M54" s="179">
        <v>11</v>
      </c>
    </row>
    <row r="55" spans="1:13" x14ac:dyDescent="0.2">
      <c r="A55" s="181" t="s">
        <v>201</v>
      </c>
      <c r="B55" s="178">
        <v>0</v>
      </c>
      <c r="C55" s="178">
        <v>0</v>
      </c>
      <c r="D55" s="178">
        <v>0</v>
      </c>
      <c r="E55" s="178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79">
        <v>0</v>
      </c>
      <c r="M55" s="179">
        <v>0</v>
      </c>
    </row>
    <row r="56" spans="1:13" x14ac:dyDescent="0.2">
      <c r="A56" s="174" t="s">
        <v>4</v>
      </c>
      <c r="B56" s="179">
        <f>SUM(B51:B55)</f>
        <v>6</v>
      </c>
      <c r="C56" s="179">
        <f t="shared" ref="C56:K56" si="10">SUM(C51:C55)</f>
        <v>1</v>
      </c>
      <c r="D56" s="179">
        <f t="shared" si="10"/>
        <v>15</v>
      </c>
      <c r="E56" s="179">
        <f t="shared" si="10"/>
        <v>5</v>
      </c>
      <c r="F56" s="179">
        <f t="shared" si="10"/>
        <v>35</v>
      </c>
      <c r="G56" s="179">
        <f t="shared" si="10"/>
        <v>8</v>
      </c>
      <c r="H56" s="179">
        <f t="shared" si="10"/>
        <v>11</v>
      </c>
      <c r="I56" s="179">
        <f t="shared" si="10"/>
        <v>6</v>
      </c>
      <c r="J56" s="179">
        <f t="shared" si="10"/>
        <v>6</v>
      </c>
      <c r="K56" s="179">
        <f t="shared" si="10"/>
        <v>2</v>
      </c>
      <c r="L56" s="179">
        <f t="shared" ref="L56:M56" si="11">SUM(B56,D56,F56,H56,J56)</f>
        <v>73</v>
      </c>
      <c r="M56" s="179">
        <f t="shared" si="11"/>
        <v>22</v>
      </c>
    </row>
    <row r="57" spans="1:13" x14ac:dyDescent="0.2">
      <c r="A57" s="184" t="s">
        <v>238</v>
      </c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186"/>
    </row>
    <row r="58" spans="1:13" x14ac:dyDescent="0.2">
      <c r="A58" s="182"/>
      <c r="B58" s="307" t="s">
        <v>51</v>
      </c>
      <c r="C58" s="307"/>
      <c r="D58" s="307" t="s">
        <v>52</v>
      </c>
      <c r="E58" s="307"/>
      <c r="F58" s="307" t="s">
        <v>54</v>
      </c>
      <c r="G58" s="307"/>
      <c r="H58" s="307" t="s">
        <v>53</v>
      </c>
      <c r="I58" s="307"/>
      <c r="J58" s="307" t="s">
        <v>4</v>
      </c>
      <c r="K58" s="307" t="s">
        <v>42</v>
      </c>
      <c r="L58" s="307"/>
      <c r="M58" s="307"/>
    </row>
    <row r="59" spans="1:13" ht="12.75" customHeight="1" x14ac:dyDescent="0.2">
      <c r="A59" s="137" t="s">
        <v>49</v>
      </c>
      <c r="B59" s="84" t="s">
        <v>4</v>
      </c>
      <c r="C59" s="84" t="s">
        <v>42</v>
      </c>
      <c r="D59" s="84" t="s">
        <v>4</v>
      </c>
      <c r="E59" s="84" t="s">
        <v>42</v>
      </c>
      <c r="F59" s="84" t="s">
        <v>4</v>
      </c>
      <c r="G59" s="84" t="s">
        <v>42</v>
      </c>
      <c r="H59" s="84" t="s">
        <v>4</v>
      </c>
      <c r="I59" s="84" t="s">
        <v>42</v>
      </c>
      <c r="J59" s="307"/>
      <c r="K59" s="307"/>
      <c r="L59" s="307"/>
      <c r="M59" s="307"/>
    </row>
    <row r="60" spans="1:13" x14ac:dyDescent="0.2">
      <c r="A60" s="137" t="s">
        <v>50</v>
      </c>
      <c r="B60" s="178">
        <v>2</v>
      </c>
      <c r="C60" s="178">
        <v>1</v>
      </c>
      <c r="D60" s="178">
        <v>1</v>
      </c>
      <c r="E60" s="178">
        <v>1</v>
      </c>
      <c r="F60" s="178">
        <v>2</v>
      </c>
      <c r="G60" s="178">
        <v>1</v>
      </c>
      <c r="H60" s="178">
        <v>2</v>
      </c>
      <c r="I60" s="178">
        <v>1</v>
      </c>
      <c r="J60" s="178">
        <v>4</v>
      </c>
      <c r="K60" s="178">
        <v>1</v>
      </c>
      <c r="L60" s="179">
        <v>11</v>
      </c>
      <c r="M60" s="179">
        <v>5</v>
      </c>
    </row>
    <row r="61" spans="1:13" x14ac:dyDescent="0.2">
      <c r="A61" s="137" t="s">
        <v>105</v>
      </c>
      <c r="B61" s="178">
        <v>1</v>
      </c>
      <c r="C61" s="178">
        <v>1</v>
      </c>
      <c r="D61" s="178">
        <v>0</v>
      </c>
      <c r="E61" s="178">
        <v>0</v>
      </c>
      <c r="F61" s="178">
        <v>14</v>
      </c>
      <c r="G61" s="178">
        <v>9</v>
      </c>
      <c r="H61" s="178">
        <v>8</v>
      </c>
      <c r="I61" s="178">
        <v>3</v>
      </c>
      <c r="J61" s="178">
        <v>1</v>
      </c>
      <c r="K61" s="178">
        <v>0</v>
      </c>
      <c r="L61" s="179">
        <v>24</v>
      </c>
      <c r="M61" s="179">
        <v>13</v>
      </c>
    </row>
    <row r="62" spans="1:13" x14ac:dyDescent="0.2">
      <c r="A62" s="137" t="s">
        <v>106</v>
      </c>
      <c r="B62" s="178">
        <v>0</v>
      </c>
      <c r="C62" s="178">
        <v>0</v>
      </c>
      <c r="D62" s="178">
        <v>1</v>
      </c>
      <c r="E62" s="178">
        <v>0</v>
      </c>
      <c r="F62" s="178">
        <v>10</v>
      </c>
      <c r="G62" s="178">
        <v>1</v>
      </c>
      <c r="H62" s="178">
        <v>3</v>
      </c>
      <c r="I62" s="178">
        <v>3</v>
      </c>
      <c r="J62" s="178">
        <v>0</v>
      </c>
      <c r="K62" s="178">
        <v>0</v>
      </c>
      <c r="L62" s="179">
        <v>14</v>
      </c>
      <c r="M62" s="179">
        <v>4</v>
      </c>
    </row>
    <row r="63" spans="1:13" x14ac:dyDescent="0.2">
      <c r="A63" s="137" t="s">
        <v>200</v>
      </c>
      <c r="B63" s="178">
        <v>4</v>
      </c>
      <c r="C63" s="178">
        <v>0</v>
      </c>
      <c r="D63" s="178">
        <v>22</v>
      </c>
      <c r="E63" s="178">
        <v>15</v>
      </c>
      <c r="F63" s="178">
        <v>38</v>
      </c>
      <c r="G63" s="178">
        <v>18</v>
      </c>
      <c r="H63" s="178">
        <v>16</v>
      </c>
      <c r="I63" s="178">
        <v>8</v>
      </c>
      <c r="J63" s="178">
        <v>0</v>
      </c>
      <c r="K63" s="178">
        <v>0</v>
      </c>
      <c r="L63" s="179">
        <v>80</v>
      </c>
      <c r="M63" s="179">
        <v>41</v>
      </c>
    </row>
    <row r="64" spans="1:13" x14ac:dyDescent="0.2">
      <c r="A64" s="181" t="s">
        <v>201</v>
      </c>
      <c r="B64" s="178">
        <v>0</v>
      </c>
      <c r="C64" s="178">
        <v>0</v>
      </c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  <c r="L64" s="179">
        <v>0</v>
      </c>
      <c r="M64" s="179">
        <v>0</v>
      </c>
    </row>
    <row r="65" spans="1:13" x14ac:dyDescent="0.2">
      <c r="A65" s="174" t="s">
        <v>4</v>
      </c>
      <c r="B65" s="179">
        <f>SUM(B60:B64)</f>
        <v>7</v>
      </c>
      <c r="C65" s="179">
        <f t="shared" ref="C65:K65" si="12">SUM(C60:C64)</f>
        <v>2</v>
      </c>
      <c r="D65" s="179">
        <f t="shared" si="12"/>
        <v>24</v>
      </c>
      <c r="E65" s="179">
        <f t="shared" si="12"/>
        <v>16</v>
      </c>
      <c r="F65" s="179">
        <f t="shared" si="12"/>
        <v>64</v>
      </c>
      <c r="G65" s="179">
        <f t="shared" si="12"/>
        <v>29</v>
      </c>
      <c r="H65" s="179">
        <f t="shared" si="12"/>
        <v>29</v>
      </c>
      <c r="I65" s="179">
        <f t="shared" si="12"/>
        <v>15</v>
      </c>
      <c r="J65" s="179">
        <f t="shared" si="12"/>
        <v>5</v>
      </c>
      <c r="K65" s="179">
        <f t="shared" si="12"/>
        <v>1</v>
      </c>
      <c r="L65" s="179">
        <f t="shared" ref="L65" si="13">SUM(B65,D65,F65,H65,J65)</f>
        <v>129</v>
      </c>
      <c r="M65" s="179">
        <f t="shared" ref="M65" si="14">SUM(C65,E65,G65,I65,K65)</f>
        <v>63</v>
      </c>
    </row>
    <row r="66" spans="1:13" ht="14.25" x14ac:dyDescent="0.2">
      <c r="A66" s="184" t="s">
        <v>239</v>
      </c>
      <c r="B66" s="365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</row>
    <row r="67" spans="1:13" x14ac:dyDescent="0.2">
      <c r="A67" s="182"/>
      <c r="B67" s="307" t="s">
        <v>51</v>
      </c>
      <c r="C67" s="307"/>
      <c r="D67" s="307" t="s">
        <v>52</v>
      </c>
      <c r="E67" s="307"/>
      <c r="F67" s="307" t="s">
        <v>54</v>
      </c>
      <c r="G67" s="307"/>
      <c r="H67" s="307" t="s">
        <v>53</v>
      </c>
      <c r="I67" s="307"/>
      <c r="J67" s="307" t="s">
        <v>4</v>
      </c>
      <c r="K67" s="307" t="s">
        <v>42</v>
      </c>
      <c r="L67" s="307"/>
      <c r="M67" s="307"/>
    </row>
    <row r="68" spans="1:13" ht="12.75" customHeight="1" x14ac:dyDescent="0.2">
      <c r="A68" s="137" t="s">
        <v>49</v>
      </c>
      <c r="B68" s="84" t="s">
        <v>4</v>
      </c>
      <c r="C68" s="84" t="s">
        <v>42</v>
      </c>
      <c r="D68" s="84" t="s">
        <v>4</v>
      </c>
      <c r="E68" s="84" t="s">
        <v>42</v>
      </c>
      <c r="F68" s="84" t="s">
        <v>4</v>
      </c>
      <c r="G68" s="84" t="s">
        <v>42</v>
      </c>
      <c r="H68" s="84" t="s">
        <v>4</v>
      </c>
      <c r="I68" s="84" t="s">
        <v>42</v>
      </c>
      <c r="J68" s="307"/>
      <c r="K68" s="307"/>
      <c r="L68" s="307"/>
      <c r="M68" s="307"/>
    </row>
    <row r="69" spans="1:13" x14ac:dyDescent="0.2">
      <c r="A69" s="137" t="s">
        <v>50</v>
      </c>
      <c r="B69" s="178">
        <v>1</v>
      </c>
      <c r="C69" s="178">
        <v>0</v>
      </c>
      <c r="D69" s="178">
        <v>8</v>
      </c>
      <c r="E69" s="178">
        <v>2</v>
      </c>
      <c r="F69" s="178">
        <v>18</v>
      </c>
      <c r="G69" s="178">
        <v>3</v>
      </c>
      <c r="H69" s="178">
        <v>2</v>
      </c>
      <c r="I69" s="180">
        <v>0</v>
      </c>
      <c r="J69" s="178">
        <v>19</v>
      </c>
      <c r="K69" s="178">
        <v>12</v>
      </c>
      <c r="L69" s="179">
        <v>48</v>
      </c>
      <c r="M69" s="179">
        <v>17</v>
      </c>
    </row>
    <row r="70" spans="1:13" x14ac:dyDescent="0.2">
      <c r="A70" s="137" t="s">
        <v>105</v>
      </c>
      <c r="B70" s="178">
        <v>4</v>
      </c>
      <c r="C70" s="178">
        <v>1</v>
      </c>
      <c r="D70" s="178">
        <v>6</v>
      </c>
      <c r="E70" s="178">
        <v>1</v>
      </c>
      <c r="F70" s="178">
        <v>6</v>
      </c>
      <c r="G70" s="178">
        <v>3</v>
      </c>
      <c r="H70" s="178">
        <v>3</v>
      </c>
      <c r="I70" s="178">
        <v>1</v>
      </c>
      <c r="J70" s="178">
        <v>10</v>
      </c>
      <c r="K70" s="178">
        <v>4</v>
      </c>
      <c r="L70" s="179">
        <v>29</v>
      </c>
      <c r="M70" s="179">
        <v>10</v>
      </c>
    </row>
    <row r="71" spans="1:13" x14ac:dyDescent="0.2">
      <c r="A71" s="137" t="s">
        <v>106</v>
      </c>
      <c r="B71" s="178">
        <v>2</v>
      </c>
      <c r="C71" s="178">
        <v>0</v>
      </c>
      <c r="D71" s="178">
        <v>6</v>
      </c>
      <c r="E71" s="178">
        <v>0</v>
      </c>
      <c r="F71" s="178">
        <v>9</v>
      </c>
      <c r="G71" s="178">
        <v>2</v>
      </c>
      <c r="H71" s="178">
        <v>2</v>
      </c>
      <c r="I71" s="178">
        <v>1</v>
      </c>
      <c r="J71" s="178">
        <v>1</v>
      </c>
      <c r="K71" s="178">
        <v>1</v>
      </c>
      <c r="L71" s="179">
        <v>20</v>
      </c>
      <c r="M71" s="179">
        <v>4</v>
      </c>
    </row>
    <row r="72" spans="1:13" x14ac:dyDescent="0.2">
      <c r="A72" s="137" t="s">
        <v>200</v>
      </c>
      <c r="B72" s="178">
        <v>1</v>
      </c>
      <c r="C72" s="178">
        <v>0</v>
      </c>
      <c r="D72" s="178">
        <v>6</v>
      </c>
      <c r="E72" s="178">
        <v>0</v>
      </c>
      <c r="F72" s="178">
        <v>10</v>
      </c>
      <c r="G72" s="178">
        <v>3</v>
      </c>
      <c r="H72" s="178">
        <v>3</v>
      </c>
      <c r="I72" s="178">
        <v>2</v>
      </c>
      <c r="J72" s="178">
        <v>2</v>
      </c>
      <c r="K72" s="180">
        <v>0</v>
      </c>
      <c r="L72" s="179">
        <v>22</v>
      </c>
      <c r="M72" s="179">
        <v>5</v>
      </c>
    </row>
    <row r="73" spans="1:13" x14ac:dyDescent="0.2">
      <c r="A73" s="181" t="s">
        <v>201</v>
      </c>
      <c r="B73" s="178">
        <v>0</v>
      </c>
      <c r="C73" s="178">
        <v>0</v>
      </c>
      <c r="D73" s="180">
        <v>0</v>
      </c>
      <c r="E73" s="178"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79">
        <v>0</v>
      </c>
      <c r="M73" s="179">
        <v>0</v>
      </c>
    </row>
    <row r="74" spans="1:13" x14ac:dyDescent="0.2">
      <c r="A74" s="174" t="s">
        <v>4</v>
      </c>
      <c r="B74" s="179">
        <f>SUM(B69:B73)</f>
        <v>8</v>
      </c>
      <c r="C74" s="179">
        <f t="shared" ref="C74:K74" si="15">SUM(C69:C73)</f>
        <v>1</v>
      </c>
      <c r="D74" s="179">
        <f t="shared" si="15"/>
        <v>26</v>
      </c>
      <c r="E74" s="179">
        <f t="shared" si="15"/>
        <v>3</v>
      </c>
      <c r="F74" s="179">
        <f t="shared" si="15"/>
        <v>43</v>
      </c>
      <c r="G74" s="179">
        <f t="shared" si="15"/>
        <v>11</v>
      </c>
      <c r="H74" s="179">
        <f t="shared" si="15"/>
        <v>10</v>
      </c>
      <c r="I74" s="179">
        <f t="shared" si="15"/>
        <v>4</v>
      </c>
      <c r="J74" s="179">
        <f t="shared" si="15"/>
        <v>32</v>
      </c>
      <c r="K74" s="179">
        <f t="shared" si="15"/>
        <v>17</v>
      </c>
      <c r="L74" s="179">
        <f t="shared" ref="L74:M74" si="16">SUM(B74,D74,F74,H74,J74)</f>
        <v>119</v>
      </c>
      <c r="M74" s="179">
        <f t="shared" si="16"/>
        <v>36</v>
      </c>
    </row>
    <row r="75" spans="1:13" ht="12.75" customHeight="1" x14ac:dyDescent="0.2">
      <c r="A75" s="367" t="s">
        <v>403</v>
      </c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49"/>
    </row>
    <row r="76" spans="1:13" ht="12.75" customHeight="1" x14ac:dyDescent="0.2">
      <c r="A76" s="182"/>
      <c r="B76" s="307" t="s">
        <v>51</v>
      </c>
      <c r="C76" s="307"/>
      <c r="D76" s="307" t="s">
        <v>52</v>
      </c>
      <c r="E76" s="307"/>
      <c r="F76" s="307" t="s">
        <v>54</v>
      </c>
      <c r="G76" s="307"/>
      <c r="H76" s="307" t="s">
        <v>53</v>
      </c>
      <c r="I76" s="307"/>
      <c r="J76" s="307" t="s">
        <v>4</v>
      </c>
      <c r="K76" s="307" t="s">
        <v>42</v>
      </c>
      <c r="L76" s="307"/>
      <c r="M76" s="307"/>
    </row>
    <row r="77" spans="1:13" ht="15" customHeight="1" x14ac:dyDescent="0.2">
      <c r="A77" s="137" t="s">
        <v>49</v>
      </c>
      <c r="B77" s="84" t="s">
        <v>4</v>
      </c>
      <c r="C77" s="84" t="s">
        <v>42</v>
      </c>
      <c r="D77" s="84" t="s">
        <v>4</v>
      </c>
      <c r="E77" s="84" t="s">
        <v>42</v>
      </c>
      <c r="F77" s="84" t="s">
        <v>4</v>
      </c>
      <c r="G77" s="84" t="s">
        <v>42</v>
      </c>
      <c r="H77" s="84" t="s">
        <v>4</v>
      </c>
      <c r="I77" s="84" t="s">
        <v>42</v>
      </c>
      <c r="J77" s="307"/>
      <c r="K77" s="307"/>
      <c r="L77" s="307"/>
      <c r="M77" s="307"/>
    </row>
    <row r="78" spans="1:13" x14ac:dyDescent="0.2">
      <c r="A78" s="137" t="s">
        <v>50</v>
      </c>
      <c r="B78" s="180">
        <v>0</v>
      </c>
      <c r="C78" s="180">
        <v>0</v>
      </c>
      <c r="D78" s="180">
        <v>1</v>
      </c>
      <c r="E78" s="180">
        <v>0</v>
      </c>
      <c r="F78" s="180">
        <v>1</v>
      </c>
      <c r="G78" s="180">
        <v>0</v>
      </c>
      <c r="H78" s="180">
        <v>13</v>
      </c>
      <c r="I78" s="180">
        <v>11</v>
      </c>
      <c r="J78" s="180">
        <v>9</v>
      </c>
      <c r="K78" s="180">
        <v>5</v>
      </c>
      <c r="L78" s="179">
        <v>24</v>
      </c>
      <c r="M78" s="179">
        <v>16</v>
      </c>
    </row>
    <row r="79" spans="1:13" x14ac:dyDescent="0.2">
      <c r="A79" s="137" t="s">
        <v>105</v>
      </c>
      <c r="B79" s="180">
        <v>0</v>
      </c>
      <c r="C79" s="180">
        <v>0</v>
      </c>
      <c r="D79" s="180">
        <v>0</v>
      </c>
      <c r="E79" s="180">
        <v>0</v>
      </c>
      <c r="F79" s="180">
        <v>0</v>
      </c>
      <c r="G79" s="180">
        <v>0</v>
      </c>
      <c r="H79" s="180">
        <v>0</v>
      </c>
      <c r="I79" s="180">
        <v>0</v>
      </c>
      <c r="J79" s="180">
        <v>8</v>
      </c>
      <c r="K79" s="180">
        <v>3</v>
      </c>
      <c r="L79" s="179">
        <v>8</v>
      </c>
      <c r="M79" s="179">
        <v>3</v>
      </c>
    </row>
    <row r="80" spans="1:13" x14ac:dyDescent="0.2">
      <c r="A80" s="137" t="s">
        <v>106</v>
      </c>
      <c r="B80" s="180">
        <v>0</v>
      </c>
      <c r="C80" s="180">
        <v>0</v>
      </c>
      <c r="D80" s="180">
        <v>0</v>
      </c>
      <c r="E80" s="180">
        <v>0</v>
      </c>
      <c r="F80" s="180">
        <v>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79">
        <v>0</v>
      </c>
      <c r="M80" s="179">
        <v>0</v>
      </c>
    </row>
    <row r="81" spans="1:13" x14ac:dyDescent="0.2">
      <c r="A81" s="137" t="s">
        <v>200</v>
      </c>
      <c r="B81" s="180">
        <v>0</v>
      </c>
      <c r="C81" s="180">
        <v>0</v>
      </c>
      <c r="D81" s="180">
        <v>1</v>
      </c>
      <c r="E81" s="180">
        <v>0</v>
      </c>
      <c r="F81" s="180">
        <v>1</v>
      </c>
      <c r="G81" s="180">
        <v>1</v>
      </c>
      <c r="H81" s="180">
        <v>0</v>
      </c>
      <c r="I81" s="180">
        <v>0</v>
      </c>
      <c r="J81" s="180">
        <v>3</v>
      </c>
      <c r="K81" s="180">
        <v>1</v>
      </c>
      <c r="L81" s="179">
        <v>5</v>
      </c>
      <c r="M81" s="179">
        <v>2</v>
      </c>
    </row>
    <row r="82" spans="1:13" x14ac:dyDescent="0.2">
      <c r="A82" s="181" t="s">
        <v>201</v>
      </c>
      <c r="B82" s="180">
        <v>0</v>
      </c>
      <c r="C82" s="180">
        <v>0</v>
      </c>
      <c r="D82" s="180">
        <v>0</v>
      </c>
      <c r="E82" s="180">
        <v>0</v>
      </c>
      <c r="F82" s="180">
        <v>0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79">
        <v>0</v>
      </c>
      <c r="M82" s="179">
        <v>0</v>
      </c>
    </row>
    <row r="83" spans="1:13" x14ac:dyDescent="0.2">
      <c r="A83" s="174" t="s">
        <v>4</v>
      </c>
      <c r="B83" s="179">
        <f>SUM(B78:B82)</f>
        <v>0</v>
      </c>
      <c r="C83" s="179">
        <f t="shared" ref="C83:K83" si="17">SUM(C78:C82)</f>
        <v>0</v>
      </c>
      <c r="D83" s="179">
        <f t="shared" si="17"/>
        <v>2</v>
      </c>
      <c r="E83" s="179">
        <f t="shared" si="17"/>
        <v>0</v>
      </c>
      <c r="F83" s="179">
        <f t="shared" si="17"/>
        <v>2</v>
      </c>
      <c r="G83" s="179">
        <f t="shared" si="17"/>
        <v>1</v>
      </c>
      <c r="H83" s="179">
        <f t="shared" si="17"/>
        <v>13</v>
      </c>
      <c r="I83" s="179">
        <f t="shared" si="17"/>
        <v>11</v>
      </c>
      <c r="J83" s="179">
        <f t="shared" si="17"/>
        <v>20</v>
      </c>
      <c r="K83" s="179">
        <f t="shared" si="17"/>
        <v>9</v>
      </c>
      <c r="L83" s="179">
        <f>SUM(L78:L82)</f>
        <v>37</v>
      </c>
      <c r="M83" s="179">
        <f>SUM(M78:M82)</f>
        <v>21</v>
      </c>
    </row>
    <row r="84" spans="1:13" ht="15" x14ac:dyDescent="0.2">
      <c r="A84" s="369" t="s">
        <v>366</v>
      </c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49"/>
    </row>
    <row r="85" spans="1:13" ht="12.75" customHeight="1" x14ac:dyDescent="0.2">
      <c r="A85" s="182"/>
      <c r="B85" s="307" t="s">
        <v>51</v>
      </c>
      <c r="C85" s="307"/>
      <c r="D85" s="307" t="s">
        <v>52</v>
      </c>
      <c r="E85" s="307"/>
      <c r="F85" s="307" t="s">
        <v>54</v>
      </c>
      <c r="G85" s="307"/>
      <c r="H85" s="307" t="s">
        <v>53</v>
      </c>
      <c r="I85" s="307"/>
      <c r="J85" s="307" t="s">
        <v>4</v>
      </c>
      <c r="K85" s="307" t="s">
        <v>42</v>
      </c>
      <c r="L85" s="307"/>
      <c r="M85" s="307"/>
    </row>
    <row r="86" spans="1:13" ht="12.75" customHeight="1" x14ac:dyDescent="0.2">
      <c r="A86" s="137" t="s">
        <v>49</v>
      </c>
      <c r="B86" s="84" t="s">
        <v>4</v>
      </c>
      <c r="C86" s="84" t="s">
        <v>42</v>
      </c>
      <c r="D86" s="84" t="s">
        <v>4</v>
      </c>
      <c r="E86" s="84" t="s">
        <v>42</v>
      </c>
      <c r="F86" s="84" t="s">
        <v>4</v>
      </c>
      <c r="G86" s="84" t="s">
        <v>42</v>
      </c>
      <c r="H86" s="84" t="s">
        <v>4</v>
      </c>
      <c r="I86" s="84" t="s">
        <v>42</v>
      </c>
      <c r="J86" s="307"/>
      <c r="K86" s="307"/>
      <c r="L86" s="307"/>
      <c r="M86" s="307"/>
    </row>
    <row r="87" spans="1:13" x14ac:dyDescent="0.2">
      <c r="A87" s="137" t="s">
        <v>50</v>
      </c>
      <c r="B87" s="180">
        <f t="shared" ref="B87:M87" si="18">B78+B69+B60+B51+B42+B33+B24+B15+B6</f>
        <v>14</v>
      </c>
      <c r="C87" s="180">
        <f t="shared" si="18"/>
        <v>1</v>
      </c>
      <c r="D87" s="180">
        <f t="shared" si="18"/>
        <v>26</v>
      </c>
      <c r="E87" s="180">
        <f t="shared" si="18"/>
        <v>5</v>
      </c>
      <c r="F87" s="180">
        <f t="shared" si="18"/>
        <v>43</v>
      </c>
      <c r="G87" s="180">
        <f t="shared" si="18"/>
        <v>10</v>
      </c>
      <c r="H87" s="180">
        <f t="shared" si="18"/>
        <v>30</v>
      </c>
      <c r="I87" s="180">
        <f t="shared" si="18"/>
        <v>16</v>
      </c>
      <c r="J87" s="180">
        <f t="shared" si="18"/>
        <v>57</v>
      </c>
      <c r="K87" s="180">
        <f t="shared" si="18"/>
        <v>26</v>
      </c>
      <c r="L87" s="180">
        <f t="shared" si="18"/>
        <v>170</v>
      </c>
      <c r="M87" s="180">
        <f t="shared" si="18"/>
        <v>59</v>
      </c>
    </row>
    <row r="88" spans="1:13" x14ac:dyDescent="0.2">
      <c r="A88" s="137" t="s">
        <v>105</v>
      </c>
      <c r="B88" s="180">
        <f t="shared" ref="B88:M88" si="19">B79+B70+B61+B52+B43+B34+B25+B16+B7</f>
        <v>8</v>
      </c>
      <c r="C88" s="180">
        <f t="shared" si="19"/>
        <v>3</v>
      </c>
      <c r="D88" s="180">
        <f t="shared" si="19"/>
        <v>25</v>
      </c>
      <c r="E88" s="180">
        <f t="shared" si="19"/>
        <v>4</v>
      </c>
      <c r="F88" s="180">
        <f t="shared" si="19"/>
        <v>49</v>
      </c>
      <c r="G88" s="180">
        <f t="shared" si="19"/>
        <v>22</v>
      </c>
      <c r="H88" s="180">
        <f t="shared" si="19"/>
        <v>27</v>
      </c>
      <c r="I88" s="180">
        <f t="shared" si="19"/>
        <v>11</v>
      </c>
      <c r="J88" s="180">
        <f t="shared" si="19"/>
        <v>28</v>
      </c>
      <c r="K88" s="180">
        <f t="shared" si="19"/>
        <v>9</v>
      </c>
      <c r="L88" s="180">
        <f t="shared" si="19"/>
        <v>137</v>
      </c>
      <c r="M88" s="180">
        <f t="shared" si="19"/>
        <v>49</v>
      </c>
    </row>
    <row r="89" spans="1:13" x14ac:dyDescent="0.2">
      <c r="A89" s="137" t="s">
        <v>106</v>
      </c>
      <c r="B89" s="180">
        <f t="shared" ref="B89:M89" si="20">B80+B71+B62+B53+B44+B35+B26+B17+B8</f>
        <v>3</v>
      </c>
      <c r="C89" s="180">
        <f t="shared" si="20"/>
        <v>1</v>
      </c>
      <c r="D89" s="180">
        <f t="shared" si="20"/>
        <v>10</v>
      </c>
      <c r="E89" s="180">
        <f t="shared" si="20"/>
        <v>0</v>
      </c>
      <c r="F89" s="180">
        <f t="shared" si="20"/>
        <v>33</v>
      </c>
      <c r="G89" s="180">
        <f t="shared" si="20"/>
        <v>5</v>
      </c>
      <c r="H89" s="180">
        <f t="shared" si="20"/>
        <v>12</v>
      </c>
      <c r="I89" s="180">
        <f t="shared" si="20"/>
        <v>6</v>
      </c>
      <c r="J89" s="180">
        <f t="shared" si="20"/>
        <v>2</v>
      </c>
      <c r="K89" s="180">
        <f t="shared" si="20"/>
        <v>1</v>
      </c>
      <c r="L89" s="180">
        <f t="shared" si="20"/>
        <v>59</v>
      </c>
      <c r="M89" s="180">
        <f t="shared" si="20"/>
        <v>13</v>
      </c>
    </row>
    <row r="90" spans="1:13" x14ac:dyDescent="0.2">
      <c r="A90" s="137" t="s">
        <v>200</v>
      </c>
      <c r="B90" s="180">
        <f t="shared" ref="B90:M90" si="21">B81+B72+B63+B54+B45+B36+B27+B18+B9</f>
        <v>19</v>
      </c>
      <c r="C90" s="180">
        <f t="shared" si="21"/>
        <v>4</v>
      </c>
      <c r="D90" s="180">
        <f t="shared" si="21"/>
        <v>59</v>
      </c>
      <c r="E90" s="180">
        <f t="shared" si="21"/>
        <v>25</v>
      </c>
      <c r="F90" s="180">
        <f t="shared" si="21"/>
        <v>108</v>
      </c>
      <c r="G90" s="180">
        <f t="shared" si="21"/>
        <v>49</v>
      </c>
      <c r="H90" s="180">
        <f t="shared" si="21"/>
        <v>70</v>
      </c>
      <c r="I90" s="180">
        <f t="shared" si="21"/>
        <v>36</v>
      </c>
      <c r="J90" s="180">
        <f t="shared" si="21"/>
        <v>24</v>
      </c>
      <c r="K90" s="180">
        <f t="shared" si="21"/>
        <v>6</v>
      </c>
      <c r="L90" s="180">
        <f t="shared" si="21"/>
        <v>281</v>
      </c>
      <c r="M90" s="180">
        <f t="shared" si="21"/>
        <v>119</v>
      </c>
    </row>
    <row r="91" spans="1:13" x14ac:dyDescent="0.2">
      <c r="A91" s="181" t="s">
        <v>201</v>
      </c>
      <c r="B91" s="180">
        <f t="shared" ref="B91:M91" si="22">B82+B73+B64+B55+B46+B37+B28+B19+B10</f>
        <v>0</v>
      </c>
      <c r="C91" s="180">
        <f t="shared" si="22"/>
        <v>0</v>
      </c>
      <c r="D91" s="180">
        <f t="shared" si="22"/>
        <v>0</v>
      </c>
      <c r="E91" s="180">
        <f t="shared" si="22"/>
        <v>0</v>
      </c>
      <c r="F91" s="180">
        <f t="shared" si="22"/>
        <v>0</v>
      </c>
      <c r="G91" s="180">
        <f t="shared" si="22"/>
        <v>0</v>
      </c>
      <c r="H91" s="180">
        <f t="shared" si="22"/>
        <v>0</v>
      </c>
      <c r="I91" s="180">
        <f t="shared" si="22"/>
        <v>0</v>
      </c>
      <c r="J91" s="180">
        <f t="shared" si="22"/>
        <v>0</v>
      </c>
      <c r="K91" s="180">
        <f t="shared" si="22"/>
        <v>0</v>
      </c>
      <c r="L91" s="180">
        <f t="shared" si="22"/>
        <v>0</v>
      </c>
      <c r="M91" s="180">
        <f t="shared" si="22"/>
        <v>0</v>
      </c>
    </row>
    <row r="92" spans="1:13" x14ac:dyDescent="0.2">
      <c r="A92" s="185" t="s">
        <v>404</v>
      </c>
      <c r="B92" s="187">
        <f>SUM(B87:B91)</f>
        <v>44</v>
      </c>
      <c r="C92" s="187">
        <f t="shared" ref="C92:M92" si="23">SUM(C87:C91)</f>
        <v>9</v>
      </c>
      <c r="D92" s="187">
        <f t="shared" si="23"/>
        <v>120</v>
      </c>
      <c r="E92" s="187">
        <f t="shared" si="23"/>
        <v>34</v>
      </c>
      <c r="F92" s="187">
        <f t="shared" si="23"/>
        <v>233</v>
      </c>
      <c r="G92" s="187">
        <f t="shared" si="23"/>
        <v>86</v>
      </c>
      <c r="H92" s="187">
        <f t="shared" si="23"/>
        <v>139</v>
      </c>
      <c r="I92" s="187">
        <f t="shared" si="23"/>
        <v>69</v>
      </c>
      <c r="J92" s="187">
        <f t="shared" si="23"/>
        <v>111</v>
      </c>
      <c r="K92" s="187">
        <f t="shared" si="23"/>
        <v>42</v>
      </c>
      <c r="L92" s="187">
        <f t="shared" si="23"/>
        <v>647</v>
      </c>
      <c r="M92" s="187">
        <f t="shared" si="23"/>
        <v>240</v>
      </c>
    </row>
    <row r="93" spans="1:13" x14ac:dyDescent="0.2">
      <c r="A93" s="104" t="s">
        <v>390</v>
      </c>
      <c r="B93" s="175">
        <f t="shared" ref="B93:K93" si="24">SUM(B11,B20,B83)</f>
        <v>7</v>
      </c>
      <c r="C93" s="175">
        <f t="shared" si="24"/>
        <v>2</v>
      </c>
      <c r="D93" s="175">
        <f t="shared" si="24"/>
        <v>28</v>
      </c>
      <c r="E93" s="175">
        <f t="shared" si="24"/>
        <v>6</v>
      </c>
      <c r="F93" s="175">
        <f t="shared" si="24"/>
        <v>44</v>
      </c>
      <c r="G93" s="175">
        <f t="shared" si="24"/>
        <v>20</v>
      </c>
      <c r="H93" s="175">
        <f t="shared" si="24"/>
        <v>41</v>
      </c>
      <c r="I93" s="175">
        <f t="shared" si="24"/>
        <v>24</v>
      </c>
      <c r="J93" s="175">
        <f t="shared" si="24"/>
        <v>46</v>
      </c>
      <c r="K93" s="175">
        <f t="shared" si="24"/>
        <v>15</v>
      </c>
      <c r="L93" s="175">
        <f t="shared" ref="L93:M93" si="25">SUM(B93,D93,F93,H93,J93)</f>
        <v>166</v>
      </c>
      <c r="M93" s="175">
        <f t="shared" si="25"/>
        <v>67</v>
      </c>
    </row>
    <row r="94" spans="1:13" s="7" customFormat="1" x14ac:dyDescent="0.2">
      <c r="A94" s="101" t="s">
        <v>190</v>
      </c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</row>
    <row r="95" spans="1:13" s="7" customFormat="1" x14ac:dyDescent="0.2">
      <c r="A95" s="101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</row>
  </sheetData>
  <sheetProtection password="CCE3" sheet="1" objects="1" scenarios="1"/>
  <mergeCells count="93">
    <mergeCell ref="A75:M75"/>
    <mergeCell ref="A84:M84"/>
    <mergeCell ref="K4:K5"/>
    <mergeCell ref="J13:J14"/>
    <mergeCell ref="D13:E13"/>
    <mergeCell ref="L76:L77"/>
    <mergeCell ref="B76:C76"/>
    <mergeCell ref="D76:E76"/>
    <mergeCell ref="F76:G76"/>
    <mergeCell ref="H76:I76"/>
    <mergeCell ref="J76:J77"/>
    <mergeCell ref="K76:K77"/>
    <mergeCell ref="B4:C4"/>
    <mergeCell ref="D4:E4"/>
    <mergeCell ref="F4:G4"/>
    <mergeCell ref="H4:I4"/>
    <mergeCell ref="J4:J5"/>
    <mergeCell ref="B21:L21"/>
    <mergeCell ref="A1:M1"/>
    <mergeCell ref="M76:M77"/>
    <mergeCell ref="B2:I2"/>
    <mergeCell ref="J2:K2"/>
    <mergeCell ref="K13:K14"/>
    <mergeCell ref="B13:C13"/>
    <mergeCell ref="L4:L5"/>
    <mergeCell ref="L13:L14"/>
    <mergeCell ref="F13:G13"/>
    <mergeCell ref="H13:I13"/>
    <mergeCell ref="B3:L3"/>
    <mergeCell ref="B12:L12"/>
    <mergeCell ref="M4:M5"/>
    <mergeCell ref="M13:M14"/>
    <mergeCell ref="J31:J32"/>
    <mergeCell ref="M22:M23"/>
    <mergeCell ref="B30:L30"/>
    <mergeCell ref="B31:C31"/>
    <mergeCell ref="D31:E31"/>
    <mergeCell ref="F31:G31"/>
    <mergeCell ref="H31:I31"/>
    <mergeCell ref="B22:C22"/>
    <mergeCell ref="D22:E22"/>
    <mergeCell ref="F22:G22"/>
    <mergeCell ref="H22:I22"/>
    <mergeCell ref="J22:J23"/>
    <mergeCell ref="K22:K23"/>
    <mergeCell ref="L22:L23"/>
    <mergeCell ref="K31:K32"/>
    <mergeCell ref="L31:L32"/>
    <mergeCell ref="M31:M32"/>
    <mergeCell ref="B85:C85"/>
    <mergeCell ref="D85:E85"/>
    <mergeCell ref="F85:G85"/>
    <mergeCell ref="H85:I85"/>
    <mergeCell ref="J85:J86"/>
    <mergeCell ref="K85:K86"/>
    <mergeCell ref="L85:L86"/>
    <mergeCell ref="M85:M86"/>
    <mergeCell ref="B39:L39"/>
    <mergeCell ref="B40:C40"/>
    <mergeCell ref="D40:E40"/>
    <mergeCell ref="F40:G40"/>
    <mergeCell ref="H40:I40"/>
    <mergeCell ref="J40:J41"/>
    <mergeCell ref="K40:K41"/>
    <mergeCell ref="L40:L41"/>
    <mergeCell ref="M40:M41"/>
    <mergeCell ref="B48:L48"/>
    <mergeCell ref="B49:C49"/>
    <mergeCell ref="D49:E49"/>
    <mergeCell ref="F49:G49"/>
    <mergeCell ref="H49:I49"/>
    <mergeCell ref="J49:J50"/>
    <mergeCell ref="K49:K50"/>
    <mergeCell ref="L49:L50"/>
    <mergeCell ref="M49:M50"/>
    <mergeCell ref="B57:L57"/>
    <mergeCell ref="B58:C58"/>
    <mergeCell ref="D58:E58"/>
    <mergeCell ref="F58:G58"/>
    <mergeCell ref="H58:I58"/>
    <mergeCell ref="J58:J59"/>
    <mergeCell ref="K58:K59"/>
    <mergeCell ref="L58:L59"/>
    <mergeCell ref="M58:M59"/>
    <mergeCell ref="B67:C67"/>
    <mergeCell ref="D67:E67"/>
    <mergeCell ref="F67:G67"/>
    <mergeCell ref="H67:I67"/>
    <mergeCell ref="J67:J68"/>
    <mergeCell ref="K67:K68"/>
    <mergeCell ref="L67:L68"/>
    <mergeCell ref="M67:M68"/>
    <mergeCell ref="B66:M66"/>
  </mergeCells>
  <pageMargins left="0.70866141732283472" right="0.70866141732283472" top="0.39370078740157483" bottom="0.39370078740157483" header="0.31496062992125984" footer="0.31496062992125984"/>
  <pageSetup paperSize="9" scale="80" firstPageNumber="102" orientation="landscape" useFirstPageNumber="1" r:id="rId1"/>
  <headerFooter>
    <oddFooter>&amp;C&amp;P</oddFooter>
  </headerFooter>
  <rowBreaks count="1" manualBreakCount="1">
    <brk id="4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H36" sqref="H36"/>
    </sheetView>
  </sheetViews>
  <sheetFormatPr defaultRowHeight="15" x14ac:dyDescent="0.25"/>
  <cols>
    <col min="1" max="1" width="28.140625" style="2" customWidth="1"/>
    <col min="2" max="2" width="8.7109375" style="1" customWidth="1"/>
    <col min="3" max="3" width="10.85546875" style="1" customWidth="1"/>
    <col min="4" max="5" width="11.85546875" style="1" customWidth="1"/>
    <col min="6" max="6" width="10.42578125" style="1" customWidth="1"/>
    <col min="7" max="7" width="13.28515625" style="1" customWidth="1"/>
    <col min="8" max="8" width="18" style="1" customWidth="1"/>
    <col min="9" max="9" width="15.85546875" style="1" customWidth="1"/>
    <col min="10" max="10" width="12.7109375" style="1" customWidth="1"/>
    <col min="11" max="14" width="9.140625" style="13"/>
    <col min="15" max="16384" width="9.140625" style="1"/>
  </cols>
  <sheetData>
    <row r="1" spans="1:14" ht="24" customHeight="1" x14ac:dyDescent="0.25">
      <c r="A1" s="304" t="s">
        <v>202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4" s="5" customFormat="1" ht="38.25" customHeight="1" x14ac:dyDescent="0.2">
      <c r="A2" s="361" t="s">
        <v>405</v>
      </c>
      <c r="B2" s="305" t="s">
        <v>191</v>
      </c>
      <c r="C2" s="305" t="s">
        <v>192</v>
      </c>
      <c r="D2" s="307" t="s">
        <v>193</v>
      </c>
      <c r="E2" s="307" t="s">
        <v>407</v>
      </c>
      <c r="F2" s="307" t="s">
        <v>406</v>
      </c>
      <c r="G2" s="307" t="s">
        <v>194</v>
      </c>
      <c r="H2" s="307" t="s">
        <v>195</v>
      </c>
      <c r="I2" s="307" t="s">
        <v>196</v>
      </c>
      <c r="J2" s="307" t="s">
        <v>408</v>
      </c>
    </row>
    <row r="3" spans="1:14" s="5" customFormat="1" ht="26.25" customHeight="1" x14ac:dyDescent="0.2">
      <c r="A3" s="363"/>
      <c r="B3" s="305"/>
      <c r="C3" s="305"/>
      <c r="D3" s="307"/>
      <c r="E3" s="307"/>
      <c r="F3" s="307"/>
      <c r="G3" s="307"/>
      <c r="H3" s="307"/>
      <c r="I3" s="307"/>
      <c r="J3" s="307"/>
    </row>
    <row r="4" spans="1:14" ht="15" customHeight="1" x14ac:dyDescent="0.2">
      <c r="A4" s="155" t="s">
        <v>409</v>
      </c>
      <c r="B4" s="189">
        <v>9</v>
      </c>
      <c r="C4" s="189">
        <v>34</v>
      </c>
      <c r="D4" s="189">
        <v>5</v>
      </c>
      <c r="E4" s="189">
        <v>9</v>
      </c>
      <c r="F4" s="189">
        <v>9</v>
      </c>
      <c r="G4" s="190"/>
      <c r="H4" s="190"/>
      <c r="I4" s="189">
        <v>45</v>
      </c>
      <c r="J4" s="189">
        <f>SUM(B4:I4)</f>
        <v>111</v>
      </c>
      <c r="K4" s="1"/>
      <c r="L4" s="1"/>
      <c r="M4" s="1"/>
      <c r="N4" s="1"/>
    </row>
    <row r="5" spans="1:14" ht="15" customHeight="1" x14ac:dyDescent="0.2">
      <c r="A5" s="195" t="s">
        <v>112</v>
      </c>
      <c r="B5" s="99">
        <v>1</v>
      </c>
      <c r="C5" s="99">
        <v>9</v>
      </c>
      <c r="D5" s="99">
        <v>1</v>
      </c>
      <c r="E5" s="99">
        <v>1</v>
      </c>
      <c r="F5" s="99">
        <v>3</v>
      </c>
      <c r="G5" s="191"/>
      <c r="H5" s="191"/>
      <c r="I5" s="99">
        <v>19</v>
      </c>
      <c r="J5" s="189">
        <f t="shared" ref="J5:J21" si="0">SUM(B5:I5)</f>
        <v>34</v>
      </c>
      <c r="K5" s="1"/>
      <c r="L5" s="1"/>
      <c r="M5" s="1"/>
      <c r="N5" s="1"/>
    </row>
    <row r="6" spans="1:14" ht="15" customHeight="1" x14ac:dyDescent="0.25">
      <c r="A6" s="162" t="s">
        <v>232</v>
      </c>
      <c r="B6" s="192">
        <v>1</v>
      </c>
      <c r="C6" s="192">
        <v>4</v>
      </c>
      <c r="D6" s="192">
        <v>2</v>
      </c>
      <c r="E6" s="192">
        <v>1</v>
      </c>
      <c r="F6" s="192">
        <v>1</v>
      </c>
      <c r="G6" s="190"/>
      <c r="H6" s="190"/>
      <c r="I6" s="192">
        <v>7</v>
      </c>
      <c r="J6" s="189">
        <f t="shared" si="0"/>
        <v>16</v>
      </c>
    </row>
    <row r="7" spans="1:14" ht="15" customHeight="1" x14ac:dyDescent="0.25">
      <c r="A7" s="195" t="s">
        <v>112</v>
      </c>
      <c r="B7" s="99">
        <v>0</v>
      </c>
      <c r="C7" s="99">
        <v>1</v>
      </c>
      <c r="D7" s="99">
        <v>1</v>
      </c>
      <c r="E7" s="99">
        <v>0</v>
      </c>
      <c r="F7" s="99">
        <v>1</v>
      </c>
      <c r="G7" s="191"/>
      <c r="H7" s="191"/>
      <c r="I7" s="99">
        <v>3</v>
      </c>
      <c r="J7" s="189">
        <f t="shared" si="0"/>
        <v>6</v>
      </c>
    </row>
    <row r="8" spans="1:14" ht="15" customHeight="1" x14ac:dyDescent="0.25">
      <c r="A8" s="162" t="s">
        <v>233</v>
      </c>
      <c r="B8" s="192">
        <v>1</v>
      </c>
      <c r="C8" s="192">
        <v>4</v>
      </c>
      <c r="D8" s="192"/>
      <c r="E8" s="192">
        <v>1</v>
      </c>
      <c r="F8" s="192">
        <v>1</v>
      </c>
      <c r="G8" s="190"/>
      <c r="H8" s="190"/>
      <c r="I8" s="192">
        <v>3</v>
      </c>
      <c r="J8" s="189">
        <f t="shared" si="0"/>
        <v>10</v>
      </c>
    </row>
    <row r="9" spans="1:14" s="7" customFormat="1" ht="15" customHeight="1" x14ac:dyDescent="0.25">
      <c r="A9" s="195" t="s">
        <v>112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191"/>
      <c r="H9" s="191"/>
      <c r="I9" s="99">
        <v>1</v>
      </c>
      <c r="J9" s="189">
        <f t="shared" si="0"/>
        <v>1</v>
      </c>
      <c r="K9" s="27"/>
      <c r="L9" s="27"/>
      <c r="M9" s="27"/>
      <c r="N9" s="27"/>
    </row>
    <row r="10" spans="1:14" s="7" customFormat="1" ht="15" customHeight="1" x14ac:dyDescent="0.25">
      <c r="A10" s="162" t="s">
        <v>234</v>
      </c>
      <c r="B10" s="192">
        <v>1</v>
      </c>
      <c r="C10" s="192">
        <v>4</v>
      </c>
      <c r="D10" s="192">
        <v>1</v>
      </c>
      <c r="E10" s="192">
        <v>1</v>
      </c>
      <c r="F10" s="192">
        <v>1</v>
      </c>
      <c r="G10" s="190"/>
      <c r="H10" s="190"/>
      <c r="I10" s="192">
        <v>6</v>
      </c>
      <c r="J10" s="189">
        <f t="shared" si="0"/>
        <v>14</v>
      </c>
      <c r="K10" s="27"/>
      <c r="L10" s="27"/>
      <c r="M10" s="27"/>
      <c r="N10" s="27"/>
    </row>
    <row r="11" spans="1:14" s="7" customFormat="1" ht="15" customHeight="1" x14ac:dyDescent="0.25">
      <c r="A11" s="195" t="s">
        <v>112</v>
      </c>
      <c r="B11" s="99">
        <v>0</v>
      </c>
      <c r="C11" s="99">
        <v>2</v>
      </c>
      <c r="D11" s="99">
        <v>0</v>
      </c>
      <c r="E11" s="99">
        <v>0</v>
      </c>
      <c r="F11" s="99">
        <v>0</v>
      </c>
      <c r="G11" s="191"/>
      <c r="H11" s="191"/>
      <c r="I11" s="99">
        <v>0</v>
      </c>
      <c r="J11" s="189">
        <f t="shared" si="0"/>
        <v>2</v>
      </c>
      <c r="K11" s="27"/>
      <c r="L11" s="27"/>
      <c r="M11" s="27"/>
      <c r="N11" s="27"/>
    </row>
    <row r="12" spans="1:14" s="7" customFormat="1" ht="15" customHeight="1" x14ac:dyDescent="0.25">
      <c r="A12" s="162" t="s">
        <v>235</v>
      </c>
      <c r="B12" s="192">
        <v>1</v>
      </c>
      <c r="C12" s="192">
        <v>3</v>
      </c>
      <c r="D12" s="192">
        <v>0</v>
      </c>
      <c r="E12" s="192">
        <v>1</v>
      </c>
      <c r="F12" s="192">
        <v>1</v>
      </c>
      <c r="G12" s="190"/>
      <c r="H12" s="190"/>
      <c r="I12" s="192">
        <v>3</v>
      </c>
      <c r="J12" s="189">
        <f t="shared" si="0"/>
        <v>9</v>
      </c>
      <c r="K12" s="27"/>
      <c r="L12" s="27"/>
      <c r="M12" s="27"/>
      <c r="N12" s="27"/>
    </row>
    <row r="13" spans="1:14" s="7" customFormat="1" ht="15" customHeight="1" x14ac:dyDescent="0.25">
      <c r="A13" s="195" t="s">
        <v>112</v>
      </c>
      <c r="B13" s="99">
        <v>0</v>
      </c>
      <c r="C13" s="99">
        <v>2</v>
      </c>
      <c r="D13" s="99">
        <v>0</v>
      </c>
      <c r="E13" s="99">
        <v>0</v>
      </c>
      <c r="F13" s="99"/>
      <c r="G13" s="191"/>
      <c r="H13" s="191"/>
      <c r="I13" s="99">
        <v>3</v>
      </c>
      <c r="J13" s="189">
        <f t="shared" si="0"/>
        <v>5</v>
      </c>
      <c r="K13" s="27"/>
      <c r="L13" s="27"/>
      <c r="M13" s="27"/>
      <c r="N13" s="27"/>
    </row>
    <row r="14" spans="1:14" s="7" customFormat="1" ht="15" customHeight="1" x14ac:dyDescent="0.25">
      <c r="A14" s="162" t="s">
        <v>236</v>
      </c>
      <c r="B14" s="192">
        <v>1</v>
      </c>
      <c r="C14" s="192">
        <v>4</v>
      </c>
      <c r="D14" s="192"/>
      <c r="E14" s="192">
        <v>1</v>
      </c>
      <c r="F14" s="192">
        <v>1</v>
      </c>
      <c r="G14" s="190"/>
      <c r="H14" s="190"/>
      <c r="I14" s="192">
        <v>4</v>
      </c>
      <c r="J14" s="189">
        <f t="shared" si="0"/>
        <v>11</v>
      </c>
      <c r="K14" s="27"/>
      <c r="L14" s="27"/>
      <c r="M14" s="27"/>
      <c r="N14" s="27"/>
    </row>
    <row r="15" spans="1:14" s="7" customFormat="1" ht="15" customHeight="1" x14ac:dyDescent="0.25">
      <c r="A15" s="195" t="s">
        <v>112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191"/>
      <c r="H15" s="191"/>
      <c r="I15" s="99">
        <v>2</v>
      </c>
      <c r="J15" s="189">
        <f t="shared" si="0"/>
        <v>2</v>
      </c>
      <c r="K15" s="27"/>
      <c r="L15" s="27"/>
      <c r="M15" s="27"/>
      <c r="N15" s="27"/>
    </row>
    <row r="16" spans="1:14" s="7" customFormat="1" ht="15" customHeight="1" x14ac:dyDescent="0.25">
      <c r="A16" s="162" t="s">
        <v>237</v>
      </c>
      <c r="B16" s="192">
        <v>1</v>
      </c>
      <c r="C16" s="192">
        <v>3</v>
      </c>
      <c r="D16" s="192">
        <v>0</v>
      </c>
      <c r="E16" s="192">
        <v>1</v>
      </c>
      <c r="F16" s="192">
        <v>1</v>
      </c>
      <c r="G16" s="190"/>
      <c r="H16" s="190"/>
      <c r="I16" s="192">
        <v>5</v>
      </c>
      <c r="J16" s="189">
        <f t="shared" si="0"/>
        <v>11</v>
      </c>
      <c r="K16" s="27"/>
      <c r="L16" s="27"/>
      <c r="M16" s="27"/>
      <c r="N16" s="27"/>
    </row>
    <row r="17" spans="1:15" s="7" customFormat="1" ht="15" customHeight="1" x14ac:dyDescent="0.25">
      <c r="A17" s="195" t="s">
        <v>112</v>
      </c>
      <c r="B17" s="99">
        <v>1</v>
      </c>
      <c r="C17" s="99">
        <v>1</v>
      </c>
      <c r="D17" s="99">
        <v>0</v>
      </c>
      <c r="E17" s="99">
        <v>1</v>
      </c>
      <c r="F17" s="99">
        <v>1</v>
      </c>
      <c r="G17" s="191"/>
      <c r="H17" s="191"/>
      <c r="I17" s="99">
        <v>3</v>
      </c>
      <c r="J17" s="189">
        <f t="shared" si="0"/>
        <v>7</v>
      </c>
      <c r="K17" s="27"/>
      <c r="L17" s="27"/>
      <c r="M17" s="27"/>
      <c r="N17" s="27"/>
    </row>
    <row r="18" spans="1:15" s="7" customFormat="1" ht="15" customHeight="1" x14ac:dyDescent="0.25">
      <c r="A18" s="162" t="s">
        <v>238</v>
      </c>
      <c r="B18" s="193">
        <v>1</v>
      </c>
      <c r="C18" s="193">
        <v>4</v>
      </c>
      <c r="D18" s="193">
        <v>1</v>
      </c>
      <c r="E18" s="193">
        <v>1</v>
      </c>
      <c r="F18" s="193">
        <v>1</v>
      </c>
      <c r="G18" s="190"/>
      <c r="H18" s="190"/>
      <c r="I18" s="193">
        <v>11</v>
      </c>
      <c r="J18" s="189">
        <f t="shared" si="0"/>
        <v>19</v>
      </c>
      <c r="K18" s="27"/>
      <c r="L18" s="27"/>
      <c r="M18" s="27"/>
      <c r="N18" s="27"/>
    </row>
    <row r="19" spans="1:15" s="7" customFormat="1" ht="15" customHeight="1" x14ac:dyDescent="0.25">
      <c r="A19" s="195" t="s">
        <v>112</v>
      </c>
      <c r="B19" s="99">
        <v>0</v>
      </c>
      <c r="C19" s="99">
        <v>1</v>
      </c>
      <c r="D19" s="99">
        <v>0</v>
      </c>
      <c r="E19" s="99">
        <v>0</v>
      </c>
      <c r="F19" s="99">
        <v>1</v>
      </c>
      <c r="G19" s="191"/>
      <c r="H19" s="191"/>
      <c r="I19" s="99">
        <v>6</v>
      </c>
      <c r="J19" s="189">
        <f t="shared" si="0"/>
        <v>8</v>
      </c>
      <c r="K19" s="27"/>
      <c r="L19" s="27"/>
      <c r="M19" s="27"/>
      <c r="N19" s="27"/>
    </row>
    <row r="20" spans="1:15" s="7" customFormat="1" ht="15" customHeight="1" x14ac:dyDescent="0.25">
      <c r="A20" s="162" t="s">
        <v>239</v>
      </c>
      <c r="B20" s="192">
        <v>1</v>
      </c>
      <c r="C20" s="192">
        <v>4</v>
      </c>
      <c r="D20" s="192">
        <v>1</v>
      </c>
      <c r="E20" s="192">
        <v>1</v>
      </c>
      <c r="F20" s="192">
        <v>1</v>
      </c>
      <c r="G20" s="190"/>
      <c r="H20" s="190"/>
      <c r="I20" s="192">
        <v>6</v>
      </c>
      <c r="J20" s="189">
        <f t="shared" si="0"/>
        <v>14</v>
      </c>
      <c r="K20" s="27"/>
      <c r="L20" s="27"/>
      <c r="M20" s="27"/>
      <c r="N20" s="27"/>
    </row>
    <row r="21" spans="1:15" s="7" customFormat="1" ht="15" customHeight="1" x14ac:dyDescent="0.25">
      <c r="A21" s="195" t="s">
        <v>112</v>
      </c>
      <c r="B21" s="99">
        <v>0</v>
      </c>
      <c r="C21" s="99">
        <v>1</v>
      </c>
      <c r="D21" s="99">
        <v>0</v>
      </c>
      <c r="E21" s="99">
        <v>0</v>
      </c>
      <c r="F21" s="99">
        <v>0</v>
      </c>
      <c r="G21" s="191"/>
      <c r="H21" s="191"/>
      <c r="I21" s="99">
        <v>1</v>
      </c>
      <c r="J21" s="189">
        <f t="shared" si="0"/>
        <v>2</v>
      </c>
      <c r="K21" s="27"/>
      <c r="L21" s="27"/>
      <c r="M21" s="27"/>
      <c r="N21" s="27"/>
    </row>
    <row r="22" spans="1:15" ht="15" customHeight="1" x14ac:dyDescent="0.25">
      <c r="A22" s="188" t="s">
        <v>410</v>
      </c>
      <c r="B22" s="93">
        <f>SUM(B6,B8,B10,B12,B14,B16,B18,B20)</f>
        <v>8</v>
      </c>
      <c r="C22" s="93">
        <f t="shared" ref="C22:J23" si="1">SUM(C6,C8,C10,C12,C14,C16,C18,C20)</f>
        <v>30</v>
      </c>
      <c r="D22" s="93">
        <f t="shared" si="1"/>
        <v>5</v>
      </c>
      <c r="E22" s="93">
        <f t="shared" si="1"/>
        <v>8</v>
      </c>
      <c r="F22" s="93">
        <f t="shared" si="1"/>
        <v>8</v>
      </c>
      <c r="G22" s="93">
        <f t="shared" si="1"/>
        <v>0</v>
      </c>
      <c r="H22" s="93">
        <f t="shared" si="1"/>
        <v>0</v>
      </c>
      <c r="I22" s="93">
        <f t="shared" si="1"/>
        <v>45</v>
      </c>
      <c r="J22" s="93">
        <f t="shared" si="1"/>
        <v>104</v>
      </c>
    </row>
    <row r="23" spans="1:15" ht="15" customHeight="1" x14ac:dyDescent="0.25">
      <c r="A23" s="195" t="s">
        <v>112</v>
      </c>
      <c r="B23" s="194">
        <f>SUM(B7,B9,B11,B13,B15,B17,B19,B21)</f>
        <v>1</v>
      </c>
      <c r="C23" s="194">
        <f t="shared" si="1"/>
        <v>8</v>
      </c>
      <c r="D23" s="194">
        <f t="shared" si="1"/>
        <v>1</v>
      </c>
      <c r="E23" s="194">
        <f t="shared" si="1"/>
        <v>1</v>
      </c>
      <c r="F23" s="194">
        <f t="shared" si="1"/>
        <v>3</v>
      </c>
      <c r="G23" s="194">
        <f t="shared" si="1"/>
        <v>0</v>
      </c>
      <c r="H23" s="194">
        <f t="shared" si="1"/>
        <v>0</v>
      </c>
      <c r="I23" s="194">
        <f t="shared" si="1"/>
        <v>19</v>
      </c>
      <c r="J23" s="194">
        <f t="shared" si="1"/>
        <v>33</v>
      </c>
      <c r="O23" s="7"/>
    </row>
    <row r="24" spans="1:15" ht="15" customHeight="1" x14ac:dyDescent="0.25">
      <c r="A24" s="104" t="s">
        <v>390</v>
      </c>
      <c r="B24" s="95">
        <v>9</v>
      </c>
      <c r="C24" s="95">
        <v>34</v>
      </c>
      <c r="D24" s="95">
        <v>5</v>
      </c>
      <c r="E24" s="95">
        <v>9</v>
      </c>
      <c r="F24" s="95">
        <v>9</v>
      </c>
      <c r="G24" s="104">
        <v>0</v>
      </c>
      <c r="H24" s="104">
        <v>0</v>
      </c>
      <c r="I24" s="95">
        <v>45</v>
      </c>
      <c r="J24" s="95">
        <f>SUM(B24:I24)</f>
        <v>111</v>
      </c>
      <c r="O24" s="7"/>
    </row>
    <row r="25" spans="1:15" ht="15" customHeight="1" x14ac:dyDescent="0.25">
      <c r="A25" s="195" t="s">
        <v>112</v>
      </c>
      <c r="B25" s="99">
        <v>1</v>
      </c>
      <c r="C25" s="99">
        <v>9</v>
      </c>
      <c r="D25" s="99">
        <v>1</v>
      </c>
      <c r="E25" s="99">
        <v>1</v>
      </c>
      <c r="F25" s="99">
        <v>3</v>
      </c>
      <c r="G25" s="171">
        <v>0</v>
      </c>
      <c r="H25" s="171">
        <v>0</v>
      </c>
      <c r="I25" s="99">
        <v>19</v>
      </c>
      <c r="J25" s="189">
        <f t="shared" ref="J25" si="2">SUM(B25:I25)</f>
        <v>34</v>
      </c>
      <c r="O25" s="7"/>
    </row>
    <row r="26" spans="1:15" ht="1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14"/>
      <c r="L26" s="14"/>
      <c r="M26" s="14"/>
      <c r="N26" s="14"/>
      <c r="O26" s="7"/>
    </row>
    <row r="27" spans="1:15" ht="15" customHeight="1" x14ac:dyDescent="0.2">
      <c r="A27" s="370"/>
      <c r="B27" s="370"/>
      <c r="C27" s="370"/>
      <c r="D27" s="370"/>
      <c r="E27" s="370"/>
      <c r="F27" s="370"/>
      <c r="G27" s="370"/>
      <c r="H27" s="370"/>
      <c r="I27" s="370"/>
      <c r="J27" s="370"/>
      <c r="K27" s="14"/>
      <c r="L27" s="14"/>
      <c r="M27" s="14"/>
      <c r="N27" s="14"/>
      <c r="O27" s="7"/>
    </row>
    <row r="28" spans="1:15" ht="15" customHeight="1" x14ac:dyDescent="0.2">
      <c r="A28" s="371"/>
      <c r="B28" s="371"/>
      <c r="C28" s="371"/>
      <c r="D28" s="371"/>
      <c r="E28" s="371"/>
      <c r="F28" s="371"/>
      <c r="G28" s="371"/>
      <c r="H28" s="371"/>
      <c r="I28" s="371"/>
      <c r="J28" s="371"/>
      <c r="K28" s="14"/>
      <c r="L28" s="14"/>
      <c r="M28" s="14"/>
      <c r="N28" s="14"/>
      <c r="O28" s="7"/>
    </row>
    <row r="29" spans="1:15" ht="15" customHeight="1" x14ac:dyDescent="0.2">
      <c r="A29" s="370"/>
      <c r="B29" s="370"/>
      <c r="C29" s="370"/>
      <c r="D29" s="370"/>
      <c r="E29" s="370"/>
      <c r="F29" s="370"/>
      <c r="G29" s="370"/>
      <c r="H29" s="370"/>
      <c r="I29" s="370"/>
      <c r="J29" s="370"/>
      <c r="K29" s="1"/>
      <c r="L29" s="1"/>
      <c r="M29" s="1"/>
      <c r="N29" s="1"/>
    </row>
    <row r="30" spans="1:15" ht="15" customHeight="1" x14ac:dyDescent="0.2">
      <c r="A30" s="1"/>
      <c r="K30" s="1"/>
      <c r="L30" s="1"/>
      <c r="M30" s="1"/>
      <c r="N30" s="1"/>
    </row>
    <row r="31" spans="1:15" ht="12.75" x14ac:dyDescent="0.2">
      <c r="A31" s="1"/>
      <c r="K31" s="1"/>
      <c r="L31" s="1"/>
      <c r="M31" s="1"/>
      <c r="N31" s="1"/>
    </row>
    <row r="32" spans="1:15" ht="12.75" x14ac:dyDescent="0.2">
      <c r="A32" s="1"/>
      <c r="K32" s="1"/>
      <c r="L32" s="1"/>
      <c r="M32" s="1"/>
      <c r="N32" s="1"/>
    </row>
    <row r="33" spans="1:14" ht="12.75" x14ac:dyDescent="0.2">
      <c r="A33" s="1"/>
      <c r="K33" s="1"/>
      <c r="L33" s="1"/>
      <c r="M33" s="1"/>
      <c r="N33" s="1"/>
    </row>
    <row r="34" spans="1:14" ht="12.75" x14ac:dyDescent="0.2">
      <c r="A34" s="1"/>
      <c r="K34" s="1"/>
      <c r="L34" s="1"/>
      <c r="M34" s="1"/>
      <c r="N34" s="1"/>
    </row>
    <row r="35" spans="1:14" ht="12.75" x14ac:dyDescent="0.2">
      <c r="A35" s="1"/>
      <c r="K35" s="1"/>
      <c r="L35" s="1"/>
      <c r="M35" s="1"/>
      <c r="N35" s="1"/>
    </row>
    <row r="36" spans="1:14" ht="12.75" x14ac:dyDescent="0.2">
      <c r="A36" s="1"/>
      <c r="K36" s="1"/>
      <c r="L36" s="1"/>
      <c r="M36" s="1"/>
      <c r="N36" s="1"/>
    </row>
    <row r="37" spans="1:14" ht="12.75" x14ac:dyDescent="0.2">
      <c r="A37" s="1"/>
      <c r="K37" s="1"/>
      <c r="L37" s="1"/>
      <c r="M37" s="1"/>
      <c r="N37" s="1"/>
    </row>
    <row r="38" spans="1:14" ht="12.75" x14ac:dyDescent="0.2">
      <c r="A38" s="1"/>
      <c r="K38" s="1"/>
      <c r="L38" s="1"/>
      <c r="M38" s="1"/>
      <c r="N38" s="1"/>
    </row>
  </sheetData>
  <sheetProtection password="CCE3" sheet="1" objects="1" scenarios="1"/>
  <mergeCells count="14">
    <mergeCell ref="A29:J29"/>
    <mergeCell ref="J2:J3"/>
    <mergeCell ref="A28:J28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27:J27"/>
  </mergeCells>
  <pageMargins left="0.70866141732283472" right="0.70866141732283472" top="0.74803149606299213" bottom="0.74803149606299213" header="0.31496062992125984" footer="0.31496062992125984"/>
  <pageSetup paperSize="9" scale="90" firstPageNumber="104" fitToHeight="0" orientation="landscape" useFirstPageNumber="1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>
      <selection activeCell="O14" sqref="O14"/>
    </sheetView>
  </sheetViews>
  <sheetFormatPr defaultRowHeight="12.75" x14ac:dyDescent="0.2"/>
  <cols>
    <col min="1" max="1" width="38.28515625" style="120" customWidth="1"/>
    <col min="2" max="6" width="10.140625" style="118" customWidth="1"/>
    <col min="7" max="7" width="22.140625" style="118" customWidth="1"/>
    <col min="8" max="8" width="14.28515625" style="118" customWidth="1"/>
    <col min="9" max="9" width="21" style="118" customWidth="1"/>
    <col min="10" max="10" width="16" style="118" customWidth="1"/>
    <col min="11" max="11" width="15.140625" style="118" customWidth="1"/>
    <col min="12" max="16384" width="9.140625" style="1"/>
  </cols>
  <sheetData>
    <row r="1" spans="1:11" ht="31.5" customHeight="1" x14ac:dyDescent="0.2">
      <c r="A1" s="319" t="s">
        <v>228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s="5" customFormat="1" ht="18.75" customHeight="1" x14ac:dyDescent="0.2">
      <c r="A2" s="361" t="s">
        <v>388</v>
      </c>
      <c r="B2" s="305" t="s">
        <v>36</v>
      </c>
      <c r="C2" s="305"/>
      <c r="D2" s="305"/>
      <c r="E2" s="305"/>
      <c r="F2" s="305"/>
      <c r="G2" s="305"/>
      <c r="H2" s="305" t="s">
        <v>398</v>
      </c>
      <c r="I2" s="305"/>
      <c r="J2" s="305"/>
      <c r="K2" s="305" t="s">
        <v>401</v>
      </c>
    </row>
    <row r="3" spans="1:11" s="5" customFormat="1" ht="60" customHeight="1" x14ac:dyDescent="0.2">
      <c r="A3" s="363"/>
      <c r="B3" s="62" t="s">
        <v>37</v>
      </c>
      <c r="C3" s="62" t="s">
        <v>38</v>
      </c>
      <c r="D3" s="62" t="s">
        <v>39</v>
      </c>
      <c r="E3" s="62" t="s">
        <v>40</v>
      </c>
      <c r="F3" s="62" t="s">
        <v>41</v>
      </c>
      <c r="G3" s="62" t="s">
        <v>69</v>
      </c>
      <c r="H3" s="62" t="s">
        <v>396</v>
      </c>
      <c r="I3" s="62" t="s">
        <v>374</v>
      </c>
      <c r="J3" s="62" t="s">
        <v>399</v>
      </c>
      <c r="K3" s="305"/>
    </row>
    <row r="4" spans="1:11" s="6" customFormat="1" x14ac:dyDescent="0.2">
      <c r="A4" s="200" t="s">
        <v>232</v>
      </c>
      <c r="B4" s="201" t="s">
        <v>375</v>
      </c>
      <c r="C4" s="202">
        <v>1.73</v>
      </c>
      <c r="D4" s="202">
        <v>2.13</v>
      </c>
      <c r="E4" s="202" t="s">
        <v>375</v>
      </c>
      <c r="F4" s="202" t="s">
        <v>375</v>
      </c>
      <c r="G4" s="202" t="s">
        <v>375</v>
      </c>
      <c r="H4" s="202"/>
      <c r="I4" s="202">
        <v>0.35</v>
      </c>
      <c r="J4" s="202"/>
      <c r="K4" s="202"/>
    </row>
    <row r="5" spans="1:11" s="6" customFormat="1" x14ac:dyDescent="0.2">
      <c r="A5" s="195" t="s">
        <v>207</v>
      </c>
      <c r="B5" s="196" t="s">
        <v>375</v>
      </c>
      <c r="C5" s="197" t="s">
        <v>375</v>
      </c>
      <c r="D5" s="197" t="s">
        <v>375</v>
      </c>
      <c r="E5" s="197" t="s">
        <v>375</v>
      </c>
      <c r="F5" s="197" t="s">
        <v>375</v>
      </c>
      <c r="G5" s="197" t="s">
        <v>375</v>
      </c>
      <c r="H5" s="197"/>
      <c r="I5" s="197">
        <v>0.05</v>
      </c>
      <c r="J5" s="197"/>
      <c r="K5" s="197"/>
    </row>
    <row r="6" spans="1:11" s="6" customFormat="1" x14ac:dyDescent="0.2">
      <c r="A6" s="195" t="s">
        <v>208</v>
      </c>
      <c r="B6" s="196" t="s">
        <v>375</v>
      </c>
      <c r="C6" s="197" t="s">
        <v>375</v>
      </c>
      <c r="D6" s="197" t="s">
        <v>375</v>
      </c>
      <c r="E6" s="197" t="s">
        <v>375</v>
      </c>
      <c r="F6" s="197" t="s">
        <v>375</v>
      </c>
      <c r="G6" s="197" t="s">
        <v>375</v>
      </c>
      <c r="H6" s="197"/>
      <c r="I6" s="197" t="s">
        <v>375</v>
      </c>
      <c r="J6" s="197"/>
      <c r="K6" s="197"/>
    </row>
    <row r="7" spans="1:11" s="6" customFormat="1" ht="12.75" customHeight="1" x14ac:dyDescent="0.2">
      <c r="A7" s="195" t="s">
        <v>204</v>
      </c>
      <c r="B7" s="196" t="s">
        <v>375</v>
      </c>
      <c r="C7" s="197" t="s">
        <v>375</v>
      </c>
      <c r="D7" s="197" t="s">
        <v>375</v>
      </c>
      <c r="E7" s="197" t="s">
        <v>375</v>
      </c>
      <c r="F7" s="197" t="s">
        <v>375</v>
      </c>
      <c r="G7" s="197" t="s">
        <v>375</v>
      </c>
      <c r="H7" s="197"/>
      <c r="I7" s="197" t="s">
        <v>375</v>
      </c>
      <c r="J7" s="197"/>
      <c r="K7" s="197"/>
    </row>
    <row r="8" spans="1:11" s="6" customFormat="1" x14ac:dyDescent="0.2">
      <c r="A8" s="195" t="s">
        <v>205</v>
      </c>
      <c r="B8" s="196" t="s">
        <v>375</v>
      </c>
      <c r="C8" s="197">
        <v>1.73</v>
      </c>
      <c r="D8" s="197">
        <v>2.13</v>
      </c>
      <c r="E8" s="197" t="s">
        <v>375</v>
      </c>
      <c r="F8" s="197" t="s">
        <v>375</v>
      </c>
      <c r="G8" s="197" t="s">
        <v>375</v>
      </c>
      <c r="H8" s="197"/>
      <c r="I8" s="197" t="s">
        <v>375</v>
      </c>
      <c r="J8" s="197"/>
      <c r="K8" s="197"/>
    </row>
    <row r="9" spans="1:11" s="6" customFormat="1" x14ac:dyDescent="0.2">
      <c r="A9" s="195" t="s">
        <v>206</v>
      </c>
      <c r="B9" s="196" t="s">
        <v>375</v>
      </c>
      <c r="C9" s="197" t="s">
        <v>375</v>
      </c>
      <c r="D9" s="197" t="s">
        <v>375</v>
      </c>
      <c r="E9" s="197" t="s">
        <v>375</v>
      </c>
      <c r="F9" s="197" t="s">
        <v>375</v>
      </c>
      <c r="G9" s="197" t="s">
        <v>375</v>
      </c>
      <c r="H9" s="197"/>
      <c r="I9" s="197" t="s">
        <v>375</v>
      </c>
      <c r="J9" s="197"/>
      <c r="K9" s="197"/>
    </row>
    <row r="10" spans="1:11" s="6" customFormat="1" x14ac:dyDescent="0.2">
      <c r="A10" s="195" t="s">
        <v>209</v>
      </c>
      <c r="B10" s="196" t="s">
        <v>375</v>
      </c>
      <c r="C10" s="197" t="s">
        <v>375</v>
      </c>
      <c r="D10" s="197" t="s">
        <v>375</v>
      </c>
      <c r="E10" s="197" t="s">
        <v>375</v>
      </c>
      <c r="F10" s="197" t="s">
        <v>375</v>
      </c>
      <c r="G10" s="197" t="s">
        <v>375</v>
      </c>
      <c r="H10" s="197"/>
      <c r="I10" s="197">
        <v>0.3</v>
      </c>
      <c r="J10" s="197"/>
      <c r="K10" s="197"/>
    </row>
    <row r="11" spans="1:11" s="6" customFormat="1" ht="25.5" customHeight="1" x14ac:dyDescent="0.2">
      <c r="A11" s="195" t="s">
        <v>411</v>
      </c>
      <c r="B11" s="196" t="s">
        <v>375</v>
      </c>
      <c r="C11" s="197" t="s">
        <v>375</v>
      </c>
      <c r="D11" s="197">
        <v>1</v>
      </c>
      <c r="E11" s="197" t="s">
        <v>375</v>
      </c>
      <c r="F11" s="197" t="s">
        <v>375</v>
      </c>
      <c r="G11" s="197" t="s">
        <v>375</v>
      </c>
      <c r="H11" s="197"/>
      <c r="I11" s="197">
        <v>0.03</v>
      </c>
      <c r="J11" s="197"/>
      <c r="K11" s="197"/>
    </row>
    <row r="12" spans="1:11" s="6" customFormat="1" x14ac:dyDescent="0.2">
      <c r="A12" s="200" t="s">
        <v>233</v>
      </c>
      <c r="B12" s="201" t="s">
        <v>375</v>
      </c>
      <c r="C12" s="202">
        <v>1.2</v>
      </c>
      <c r="D12" s="202">
        <v>1</v>
      </c>
      <c r="E12" s="202" t="s">
        <v>375</v>
      </c>
      <c r="F12" s="202" t="s">
        <v>375</v>
      </c>
      <c r="G12" s="202" t="s">
        <v>375</v>
      </c>
      <c r="H12" s="202"/>
      <c r="I12" s="202" t="s">
        <v>375</v>
      </c>
      <c r="J12" s="202"/>
      <c r="K12" s="202" t="s">
        <v>375</v>
      </c>
    </row>
    <row r="13" spans="1:11" s="6" customFormat="1" x14ac:dyDescent="0.2">
      <c r="A13" s="195" t="s">
        <v>207</v>
      </c>
      <c r="B13" s="196" t="s">
        <v>375</v>
      </c>
      <c r="C13" s="197" t="s">
        <v>375</v>
      </c>
      <c r="D13" s="197" t="s">
        <v>375</v>
      </c>
      <c r="E13" s="197" t="s">
        <v>375</v>
      </c>
      <c r="F13" s="197" t="s">
        <v>375</v>
      </c>
      <c r="G13" s="197" t="s">
        <v>375</v>
      </c>
      <c r="H13" s="197"/>
      <c r="I13" s="197" t="s">
        <v>375</v>
      </c>
      <c r="J13" s="197"/>
      <c r="K13" s="197" t="s">
        <v>375</v>
      </c>
    </row>
    <row r="14" spans="1:11" s="6" customFormat="1" x14ac:dyDescent="0.2">
      <c r="A14" s="195" t="s">
        <v>208</v>
      </c>
      <c r="B14" s="196" t="s">
        <v>375</v>
      </c>
      <c r="C14" s="197" t="s">
        <v>375</v>
      </c>
      <c r="D14" s="197" t="s">
        <v>375</v>
      </c>
      <c r="E14" s="197" t="s">
        <v>375</v>
      </c>
      <c r="F14" s="197" t="s">
        <v>375</v>
      </c>
      <c r="G14" s="197" t="s">
        <v>375</v>
      </c>
      <c r="H14" s="197"/>
      <c r="I14" s="197" t="s">
        <v>375</v>
      </c>
      <c r="J14" s="197"/>
      <c r="K14" s="197" t="s">
        <v>375</v>
      </c>
    </row>
    <row r="15" spans="1:11" s="6" customFormat="1" x14ac:dyDescent="0.2">
      <c r="A15" s="195" t="s">
        <v>204</v>
      </c>
      <c r="B15" s="196" t="s">
        <v>375</v>
      </c>
      <c r="C15" s="197" t="s">
        <v>375</v>
      </c>
      <c r="D15" s="197" t="s">
        <v>375</v>
      </c>
      <c r="E15" s="197" t="s">
        <v>375</v>
      </c>
      <c r="F15" s="197" t="s">
        <v>375</v>
      </c>
      <c r="G15" s="197" t="s">
        <v>375</v>
      </c>
      <c r="H15" s="197"/>
      <c r="I15" s="197" t="s">
        <v>375</v>
      </c>
      <c r="J15" s="197"/>
      <c r="K15" s="197" t="s">
        <v>375</v>
      </c>
    </row>
    <row r="16" spans="1:11" s="6" customFormat="1" x14ac:dyDescent="0.2">
      <c r="A16" s="195" t="s">
        <v>205</v>
      </c>
      <c r="B16" s="196" t="s">
        <v>375</v>
      </c>
      <c r="C16" s="197">
        <v>1.2</v>
      </c>
      <c r="D16" s="197">
        <v>1</v>
      </c>
      <c r="E16" s="197" t="s">
        <v>375</v>
      </c>
      <c r="F16" s="197" t="s">
        <v>375</v>
      </c>
      <c r="G16" s="197" t="s">
        <v>375</v>
      </c>
      <c r="H16" s="197"/>
      <c r="I16" s="197" t="s">
        <v>375</v>
      </c>
      <c r="J16" s="197"/>
      <c r="K16" s="197" t="s">
        <v>375</v>
      </c>
    </row>
    <row r="17" spans="1:11" s="6" customFormat="1" x14ac:dyDescent="0.2">
      <c r="A17" s="195" t="s">
        <v>206</v>
      </c>
      <c r="B17" s="196" t="s">
        <v>375</v>
      </c>
      <c r="C17" s="197" t="s">
        <v>375</v>
      </c>
      <c r="D17" s="197" t="s">
        <v>375</v>
      </c>
      <c r="E17" s="197" t="s">
        <v>375</v>
      </c>
      <c r="F17" s="197" t="s">
        <v>375</v>
      </c>
      <c r="G17" s="197" t="s">
        <v>375</v>
      </c>
      <c r="H17" s="197"/>
      <c r="I17" s="197" t="s">
        <v>375</v>
      </c>
      <c r="J17" s="197"/>
      <c r="K17" s="197" t="s">
        <v>375</v>
      </c>
    </row>
    <row r="18" spans="1:11" s="6" customFormat="1" x14ac:dyDescent="0.2">
      <c r="A18" s="195" t="s">
        <v>209</v>
      </c>
      <c r="B18" s="196" t="s">
        <v>375</v>
      </c>
      <c r="C18" s="197" t="s">
        <v>375</v>
      </c>
      <c r="D18" s="197" t="s">
        <v>375</v>
      </c>
      <c r="E18" s="197" t="s">
        <v>375</v>
      </c>
      <c r="F18" s="197" t="s">
        <v>375</v>
      </c>
      <c r="G18" s="197" t="s">
        <v>375</v>
      </c>
      <c r="H18" s="197"/>
      <c r="I18" s="197" t="s">
        <v>375</v>
      </c>
      <c r="J18" s="197"/>
      <c r="K18" s="197" t="s">
        <v>375</v>
      </c>
    </row>
    <row r="19" spans="1:11" s="6" customFormat="1" ht="25.5" customHeight="1" x14ac:dyDescent="0.2">
      <c r="A19" s="195" t="s">
        <v>411</v>
      </c>
      <c r="B19" s="196" t="s">
        <v>375</v>
      </c>
      <c r="C19" s="197">
        <v>0.5</v>
      </c>
      <c r="D19" s="197">
        <v>1</v>
      </c>
      <c r="E19" s="197" t="s">
        <v>375</v>
      </c>
      <c r="F19" s="197" t="s">
        <v>375</v>
      </c>
      <c r="G19" s="197" t="s">
        <v>375</v>
      </c>
      <c r="H19" s="197"/>
      <c r="I19" s="197" t="s">
        <v>375</v>
      </c>
      <c r="J19" s="197"/>
      <c r="K19" s="197" t="s">
        <v>375</v>
      </c>
    </row>
    <row r="20" spans="1:11" s="6" customFormat="1" ht="12.75" customHeight="1" x14ac:dyDescent="0.2">
      <c r="A20" s="200" t="s">
        <v>234</v>
      </c>
      <c r="B20" s="201" t="s">
        <v>375</v>
      </c>
      <c r="C20" s="202" t="s">
        <v>375</v>
      </c>
      <c r="D20" s="202">
        <v>2.25</v>
      </c>
      <c r="E20" s="202" t="s">
        <v>375</v>
      </c>
      <c r="F20" s="202" t="s">
        <v>375</v>
      </c>
      <c r="G20" s="202" t="s">
        <v>375</v>
      </c>
      <c r="H20" s="202"/>
      <c r="I20" s="202">
        <v>1</v>
      </c>
      <c r="J20" s="202"/>
      <c r="K20" s="202" t="s">
        <v>375</v>
      </c>
    </row>
    <row r="21" spans="1:11" s="6" customFormat="1" ht="12.75" customHeight="1" x14ac:dyDescent="0.2">
      <c r="A21" s="195" t="s">
        <v>207</v>
      </c>
      <c r="B21" s="196" t="s">
        <v>375</v>
      </c>
      <c r="C21" s="197" t="s">
        <v>375</v>
      </c>
      <c r="D21" s="197" t="s">
        <v>375</v>
      </c>
      <c r="E21" s="197" t="s">
        <v>375</v>
      </c>
      <c r="F21" s="197" t="s">
        <v>375</v>
      </c>
      <c r="G21" s="197" t="s">
        <v>375</v>
      </c>
      <c r="H21" s="197"/>
      <c r="I21" s="197" t="s">
        <v>375</v>
      </c>
      <c r="J21" s="197"/>
      <c r="K21" s="197" t="s">
        <v>375</v>
      </c>
    </row>
    <row r="22" spans="1:11" s="6" customFormat="1" ht="12.75" customHeight="1" x14ac:dyDescent="0.2">
      <c r="A22" s="195" t="s">
        <v>208</v>
      </c>
      <c r="B22" s="196" t="s">
        <v>375</v>
      </c>
      <c r="C22" s="197" t="s">
        <v>375</v>
      </c>
      <c r="D22" s="197" t="s">
        <v>375</v>
      </c>
      <c r="E22" s="197" t="s">
        <v>375</v>
      </c>
      <c r="F22" s="197" t="s">
        <v>375</v>
      </c>
      <c r="G22" s="197" t="s">
        <v>375</v>
      </c>
      <c r="H22" s="197"/>
      <c r="I22" s="197" t="s">
        <v>375</v>
      </c>
      <c r="J22" s="197"/>
      <c r="K22" s="197" t="s">
        <v>375</v>
      </c>
    </row>
    <row r="23" spans="1:11" s="6" customFormat="1" ht="12.75" customHeight="1" x14ac:dyDescent="0.2">
      <c r="A23" s="195" t="s">
        <v>204</v>
      </c>
      <c r="B23" s="196" t="s">
        <v>375</v>
      </c>
      <c r="C23" s="197" t="s">
        <v>375</v>
      </c>
      <c r="D23" s="197" t="s">
        <v>375</v>
      </c>
      <c r="E23" s="197" t="s">
        <v>375</v>
      </c>
      <c r="F23" s="197" t="s">
        <v>375</v>
      </c>
      <c r="G23" s="197" t="s">
        <v>375</v>
      </c>
      <c r="H23" s="197"/>
      <c r="I23" s="197" t="s">
        <v>375</v>
      </c>
      <c r="J23" s="197"/>
      <c r="K23" s="197" t="s">
        <v>375</v>
      </c>
    </row>
    <row r="24" spans="1:11" s="6" customFormat="1" ht="12.75" customHeight="1" x14ac:dyDescent="0.2">
      <c r="A24" s="195" t="s">
        <v>205</v>
      </c>
      <c r="B24" s="196" t="s">
        <v>375</v>
      </c>
      <c r="C24" s="197" t="s">
        <v>375</v>
      </c>
      <c r="D24" s="197">
        <v>1.25</v>
      </c>
      <c r="E24" s="197" t="s">
        <v>375</v>
      </c>
      <c r="F24" s="197" t="s">
        <v>375</v>
      </c>
      <c r="G24" s="197" t="s">
        <v>375</v>
      </c>
      <c r="H24" s="197"/>
      <c r="I24" s="197">
        <v>1</v>
      </c>
      <c r="J24" s="197"/>
      <c r="K24" s="197" t="s">
        <v>375</v>
      </c>
    </row>
    <row r="25" spans="1:11" s="6" customFormat="1" ht="12.75" customHeight="1" x14ac:dyDescent="0.2">
      <c r="A25" s="195" t="s">
        <v>206</v>
      </c>
      <c r="B25" s="196" t="s">
        <v>375</v>
      </c>
      <c r="C25" s="197" t="s">
        <v>375</v>
      </c>
      <c r="D25" s="197">
        <v>1</v>
      </c>
      <c r="E25" s="197" t="s">
        <v>375</v>
      </c>
      <c r="F25" s="197" t="s">
        <v>375</v>
      </c>
      <c r="G25" s="197" t="s">
        <v>375</v>
      </c>
      <c r="H25" s="197"/>
      <c r="I25" s="197" t="s">
        <v>375</v>
      </c>
      <c r="J25" s="197"/>
      <c r="K25" s="197" t="s">
        <v>375</v>
      </c>
    </row>
    <row r="26" spans="1:11" s="6" customFormat="1" ht="12.75" customHeight="1" x14ac:dyDescent="0.2">
      <c r="A26" s="195" t="s">
        <v>209</v>
      </c>
      <c r="B26" s="196" t="s">
        <v>375</v>
      </c>
      <c r="C26" s="197" t="s">
        <v>375</v>
      </c>
      <c r="D26" s="197" t="s">
        <v>375</v>
      </c>
      <c r="E26" s="197" t="s">
        <v>375</v>
      </c>
      <c r="F26" s="197" t="s">
        <v>375</v>
      </c>
      <c r="G26" s="197" t="s">
        <v>375</v>
      </c>
      <c r="H26" s="197"/>
      <c r="I26" s="197" t="s">
        <v>375</v>
      </c>
      <c r="J26" s="197"/>
      <c r="K26" s="197" t="s">
        <v>375</v>
      </c>
    </row>
    <row r="27" spans="1:11" s="6" customFormat="1" ht="25.5" customHeight="1" x14ac:dyDescent="0.2">
      <c r="A27" s="195" t="s">
        <v>411</v>
      </c>
      <c r="B27" s="196" t="s">
        <v>375</v>
      </c>
      <c r="C27" s="197" t="s">
        <v>375</v>
      </c>
      <c r="D27" s="197">
        <v>1</v>
      </c>
      <c r="E27" s="197" t="s">
        <v>375</v>
      </c>
      <c r="F27" s="197" t="s">
        <v>375</v>
      </c>
      <c r="G27" s="197" t="s">
        <v>375</v>
      </c>
      <c r="H27" s="197"/>
      <c r="I27" s="197">
        <v>1</v>
      </c>
      <c r="J27" s="197"/>
      <c r="K27" s="197" t="s">
        <v>375</v>
      </c>
    </row>
    <row r="28" spans="1:11" s="6" customFormat="1" ht="12.75" customHeight="1" x14ac:dyDescent="0.2">
      <c r="A28" s="200" t="s">
        <v>235</v>
      </c>
      <c r="B28" s="201">
        <v>1</v>
      </c>
      <c r="C28" s="202" t="s">
        <v>375</v>
      </c>
      <c r="D28" s="202">
        <v>1.3</v>
      </c>
      <c r="E28" s="202" t="s">
        <v>375</v>
      </c>
      <c r="F28" s="202" t="s">
        <v>375</v>
      </c>
      <c r="G28" s="202" t="s">
        <v>375</v>
      </c>
      <c r="H28" s="202"/>
      <c r="I28" s="202" t="s">
        <v>375</v>
      </c>
      <c r="J28" s="202"/>
      <c r="K28" s="202" t="s">
        <v>375</v>
      </c>
    </row>
    <row r="29" spans="1:11" s="6" customFormat="1" ht="12.75" customHeight="1" x14ac:dyDescent="0.2">
      <c r="A29" s="195" t="s">
        <v>207</v>
      </c>
      <c r="B29" s="196" t="s">
        <v>375</v>
      </c>
      <c r="C29" s="197" t="s">
        <v>375</v>
      </c>
      <c r="D29" s="197" t="s">
        <v>375</v>
      </c>
      <c r="E29" s="197" t="s">
        <v>375</v>
      </c>
      <c r="F29" s="197" t="s">
        <v>375</v>
      </c>
      <c r="G29" s="197" t="s">
        <v>375</v>
      </c>
      <c r="H29" s="197"/>
      <c r="I29" s="197" t="s">
        <v>375</v>
      </c>
      <c r="J29" s="197"/>
      <c r="K29" s="197" t="s">
        <v>375</v>
      </c>
    </row>
    <row r="30" spans="1:11" s="6" customFormat="1" ht="12.75" customHeight="1" x14ac:dyDescent="0.2">
      <c r="A30" s="195" t="s">
        <v>208</v>
      </c>
      <c r="B30" s="196" t="s">
        <v>375</v>
      </c>
      <c r="C30" s="197" t="s">
        <v>375</v>
      </c>
      <c r="D30" s="197" t="s">
        <v>375</v>
      </c>
      <c r="E30" s="197" t="s">
        <v>375</v>
      </c>
      <c r="F30" s="197" t="s">
        <v>375</v>
      </c>
      <c r="G30" s="197" t="s">
        <v>375</v>
      </c>
      <c r="H30" s="197"/>
      <c r="I30" s="197" t="s">
        <v>375</v>
      </c>
      <c r="J30" s="197"/>
      <c r="K30" s="197" t="s">
        <v>375</v>
      </c>
    </row>
    <row r="31" spans="1:11" s="6" customFormat="1" ht="12.75" customHeight="1" x14ac:dyDescent="0.2">
      <c r="A31" s="195" t="s">
        <v>204</v>
      </c>
      <c r="B31" s="196" t="s">
        <v>375</v>
      </c>
      <c r="C31" s="197" t="s">
        <v>375</v>
      </c>
      <c r="D31" s="197" t="s">
        <v>375</v>
      </c>
      <c r="E31" s="197" t="s">
        <v>375</v>
      </c>
      <c r="F31" s="197" t="s">
        <v>375</v>
      </c>
      <c r="G31" s="197" t="s">
        <v>375</v>
      </c>
      <c r="H31" s="197"/>
      <c r="I31" s="197" t="s">
        <v>375</v>
      </c>
      <c r="J31" s="197"/>
      <c r="K31" s="197" t="s">
        <v>375</v>
      </c>
    </row>
    <row r="32" spans="1:11" s="6" customFormat="1" ht="12.75" customHeight="1" x14ac:dyDescent="0.2">
      <c r="A32" s="195" t="s">
        <v>205</v>
      </c>
      <c r="B32" s="196">
        <v>1</v>
      </c>
      <c r="C32" s="197" t="s">
        <v>375</v>
      </c>
      <c r="D32" s="197">
        <v>1.2</v>
      </c>
      <c r="E32" s="197" t="s">
        <v>375</v>
      </c>
      <c r="F32" s="197" t="s">
        <v>375</v>
      </c>
      <c r="G32" s="197" t="s">
        <v>375</v>
      </c>
      <c r="H32" s="197"/>
      <c r="I32" s="197" t="s">
        <v>375</v>
      </c>
      <c r="J32" s="197"/>
      <c r="K32" s="197" t="s">
        <v>375</v>
      </c>
    </row>
    <row r="33" spans="1:11" s="6" customFormat="1" ht="12.75" customHeight="1" x14ac:dyDescent="0.2">
      <c r="A33" s="195" t="s">
        <v>206</v>
      </c>
      <c r="B33" s="196" t="s">
        <v>375</v>
      </c>
      <c r="C33" s="197" t="s">
        <v>375</v>
      </c>
      <c r="D33" s="197" t="s">
        <v>375</v>
      </c>
      <c r="E33" s="197" t="s">
        <v>375</v>
      </c>
      <c r="F33" s="197" t="s">
        <v>375</v>
      </c>
      <c r="G33" s="197" t="s">
        <v>375</v>
      </c>
      <c r="H33" s="197"/>
      <c r="I33" s="197" t="s">
        <v>375</v>
      </c>
      <c r="J33" s="197"/>
      <c r="K33" s="197" t="s">
        <v>375</v>
      </c>
    </row>
    <row r="34" spans="1:11" s="6" customFormat="1" ht="12.75" customHeight="1" x14ac:dyDescent="0.2">
      <c r="A34" s="195" t="s">
        <v>209</v>
      </c>
      <c r="B34" s="196" t="s">
        <v>375</v>
      </c>
      <c r="C34" s="197" t="s">
        <v>375</v>
      </c>
      <c r="D34" s="197">
        <v>0.1</v>
      </c>
      <c r="E34" s="197" t="s">
        <v>375</v>
      </c>
      <c r="F34" s="197" t="s">
        <v>375</v>
      </c>
      <c r="G34" s="197" t="s">
        <v>375</v>
      </c>
      <c r="H34" s="197"/>
      <c r="I34" s="197" t="s">
        <v>375</v>
      </c>
      <c r="J34" s="197"/>
      <c r="K34" s="197" t="s">
        <v>375</v>
      </c>
    </row>
    <row r="35" spans="1:11" s="6" customFormat="1" ht="12.75" customHeight="1" x14ac:dyDescent="0.2">
      <c r="A35" s="195" t="s">
        <v>411</v>
      </c>
      <c r="B35" s="196">
        <v>1</v>
      </c>
      <c r="C35" s="197" t="s">
        <v>375</v>
      </c>
      <c r="D35" s="197">
        <v>1.1000000000000001</v>
      </c>
      <c r="E35" s="197" t="s">
        <v>375</v>
      </c>
      <c r="F35" s="197" t="s">
        <v>375</v>
      </c>
      <c r="G35" s="197" t="s">
        <v>375</v>
      </c>
      <c r="H35" s="197"/>
      <c r="I35" s="197" t="s">
        <v>375</v>
      </c>
      <c r="J35" s="197"/>
      <c r="K35" s="197" t="s">
        <v>375</v>
      </c>
    </row>
    <row r="36" spans="1:11" s="6" customFormat="1" ht="12.75" customHeight="1" x14ac:dyDescent="0.2">
      <c r="A36" s="200" t="s">
        <v>236</v>
      </c>
      <c r="B36" s="201">
        <v>0.46</v>
      </c>
      <c r="C36" s="202">
        <v>0.01</v>
      </c>
      <c r="D36" s="202">
        <v>0.09</v>
      </c>
      <c r="E36" s="202" t="s">
        <v>375</v>
      </c>
      <c r="F36" s="202" t="s">
        <v>375</v>
      </c>
      <c r="G36" s="202" t="s">
        <v>375</v>
      </c>
      <c r="H36" s="202"/>
      <c r="I36" s="202">
        <v>0.05</v>
      </c>
      <c r="J36" s="202"/>
      <c r="K36" s="202">
        <v>1.08</v>
      </c>
    </row>
    <row r="37" spans="1:11" s="6" customFormat="1" ht="12.75" customHeight="1" x14ac:dyDescent="0.2">
      <c r="A37" s="195" t="s">
        <v>207</v>
      </c>
      <c r="B37" s="196" t="s">
        <v>375</v>
      </c>
      <c r="C37" s="197" t="s">
        <v>375</v>
      </c>
      <c r="D37" s="197" t="s">
        <v>375</v>
      </c>
      <c r="E37" s="197" t="s">
        <v>375</v>
      </c>
      <c r="F37" s="197" t="s">
        <v>375</v>
      </c>
      <c r="G37" s="197" t="s">
        <v>375</v>
      </c>
      <c r="H37" s="197"/>
      <c r="I37" s="197" t="s">
        <v>375</v>
      </c>
      <c r="J37" s="197"/>
      <c r="K37" s="197" t="s">
        <v>375</v>
      </c>
    </row>
    <row r="38" spans="1:11" s="6" customFormat="1" ht="12.75" customHeight="1" x14ac:dyDescent="0.2">
      <c r="A38" s="195" t="s">
        <v>208</v>
      </c>
      <c r="B38" s="196" t="s">
        <v>375</v>
      </c>
      <c r="C38" s="197" t="s">
        <v>375</v>
      </c>
      <c r="D38" s="197" t="s">
        <v>375</v>
      </c>
      <c r="E38" s="197" t="s">
        <v>375</v>
      </c>
      <c r="F38" s="197" t="s">
        <v>375</v>
      </c>
      <c r="G38" s="197" t="s">
        <v>375</v>
      </c>
      <c r="H38" s="197"/>
      <c r="I38" s="197" t="s">
        <v>375</v>
      </c>
      <c r="J38" s="197"/>
      <c r="K38" s="197" t="s">
        <v>375</v>
      </c>
    </row>
    <row r="39" spans="1:11" s="6" customFormat="1" ht="12.75" customHeight="1" x14ac:dyDescent="0.2">
      <c r="A39" s="195" t="s">
        <v>204</v>
      </c>
      <c r="B39" s="196" t="s">
        <v>375</v>
      </c>
      <c r="C39" s="197" t="s">
        <v>375</v>
      </c>
      <c r="D39" s="197" t="s">
        <v>375</v>
      </c>
      <c r="E39" s="197" t="s">
        <v>375</v>
      </c>
      <c r="F39" s="197" t="s">
        <v>375</v>
      </c>
      <c r="G39" s="197" t="s">
        <v>375</v>
      </c>
      <c r="H39" s="197"/>
      <c r="I39" s="197" t="s">
        <v>375</v>
      </c>
      <c r="J39" s="197"/>
      <c r="K39" s="197" t="s">
        <v>375</v>
      </c>
    </row>
    <row r="40" spans="1:11" s="6" customFormat="1" ht="12.75" customHeight="1" x14ac:dyDescent="0.2">
      <c r="A40" s="195" t="s">
        <v>205</v>
      </c>
      <c r="B40" s="196" t="s">
        <v>375</v>
      </c>
      <c r="C40" s="197">
        <v>0.01</v>
      </c>
      <c r="D40" s="197">
        <v>0.09</v>
      </c>
      <c r="E40" s="197" t="s">
        <v>375</v>
      </c>
      <c r="F40" s="197" t="s">
        <v>375</v>
      </c>
      <c r="G40" s="197" t="s">
        <v>375</v>
      </c>
      <c r="H40" s="197"/>
      <c r="I40" s="197">
        <v>0.04</v>
      </c>
      <c r="J40" s="197"/>
      <c r="K40" s="197">
        <v>1.08</v>
      </c>
    </row>
    <row r="41" spans="1:11" s="6" customFormat="1" ht="12.75" customHeight="1" x14ac:dyDescent="0.2">
      <c r="A41" s="195" t="s">
        <v>206</v>
      </c>
      <c r="B41" s="196" t="s">
        <v>375</v>
      </c>
      <c r="C41" s="197" t="s">
        <v>375</v>
      </c>
      <c r="D41" s="197" t="s">
        <v>375</v>
      </c>
      <c r="E41" s="197" t="s">
        <v>375</v>
      </c>
      <c r="F41" s="197" t="s">
        <v>375</v>
      </c>
      <c r="G41" s="197" t="s">
        <v>375</v>
      </c>
      <c r="H41" s="197"/>
      <c r="I41" s="197" t="s">
        <v>375</v>
      </c>
      <c r="J41" s="197"/>
      <c r="K41" s="197" t="s">
        <v>375</v>
      </c>
    </row>
    <row r="42" spans="1:11" s="6" customFormat="1" ht="12.75" customHeight="1" x14ac:dyDescent="0.2">
      <c r="A42" s="195" t="s">
        <v>209</v>
      </c>
      <c r="B42" s="196">
        <v>0.46</v>
      </c>
      <c r="C42" s="197" t="s">
        <v>375</v>
      </c>
      <c r="D42" s="197" t="s">
        <v>375</v>
      </c>
      <c r="E42" s="197" t="s">
        <v>375</v>
      </c>
      <c r="F42" s="197" t="s">
        <v>375</v>
      </c>
      <c r="G42" s="197" t="s">
        <v>375</v>
      </c>
      <c r="H42" s="197"/>
      <c r="I42" s="197">
        <v>0.01</v>
      </c>
      <c r="J42" s="197"/>
      <c r="K42" s="197" t="s">
        <v>375</v>
      </c>
    </row>
    <row r="43" spans="1:11" s="6" customFormat="1" ht="25.5" customHeight="1" x14ac:dyDescent="0.2">
      <c r="A43" s="195" t="s">
        <v>411</v>
      </c>
      <c r="B43" s="196">
        <v>0.46</v>
      </c>
      <c r="C43" s="197" t="s">
        <v>375</v>
      </c>
      <c r="D43" s="197" t="s">
        <v>375</v>
      </c>
      <c r="E43" s="197" t="s">
        <v>375</v>
      </c>
      <c r="F43" s="197" t="s">
        <v>375</v>
      </c>
      <c r="G43" s="197" t="s">
        <v>375</v>
      </c>
      <c r="H43" s="197"/>
      <c r="I43" s="197">
        <v>0.04</v>
      </c>
      <c r="J43" s="197"/>
      <c r="K43" s="197">
        <v>0.08</v>
      </c>
    </row>
    <row r="44" spans="1:11" s="6" customFormat="1" ht="12.75" customHeight="1" x14ac:dyDescent="0.2">
      <c r="A44" s="200" t="s">
        <v>378</v>
      </c>
      <c r="B44" s="201">
        <v>0.3</v>
      </c>
      <c r="C44" s="202" t="s">
        <v>375</v>
      </c>
      <c r="D44" s="202" t="s">
        <v>375</v>
      </c>
      <c r="E44" s="202" t="s">
        <v>375</v>
      </c>
      <c r="F44" s="202">
        <v>1.67</v>
      </c>
      <c r="G44" s="202" t="s">
        <v>375</v>
      </c>
      <c r="H44" s="202"/>
      <c r="I44" s="202">
        <v>1.6</v>
      </c>
      <c r="J44" s="202"/>
      <c r="K44" s="202" t="s">
        <v>375</v>
      </c>
    </row>
    <row r="45" spans="1:11" s="6" customFormat="1" ht="12.75" customHeight="1" x14ac:dyDescent="0.2">
      <c r="A45" s="195" t="s">
        <v>207</v>
      </c>
      <c r="B45" s="196">
        <v>0.3</v>
      </c>
      <c r="C45" s="197" t="s">
        <v>375</v>
      </c>
      <c r="D45" s="197" t="s">
        <v>375</v>
      </c>
      <c r="E45" s="197" t="s">
        <v>375</v>
      </c>
      <c r="F45" s="197">
        <v>0.67</v>
      </c>
      <c r="G45" s="197" t="s">
        <v>375</v>
      </c>
      <c r="H45" s="197"/>
      <c r="I45" s="197" t="s">
        <v>375</v>
      </c>
      <c r="J45" s="197"/>
      <c r="K45" s="197" t="s">
        <v>375</v>
      </c>
    </row>
    <row r="46" spans="1:11" s="6" customFormat="1" ht="12.75" customHeight="1" x14ac:dyDescent="0.2">
      <c r="A46" s="195" t="s">
        <v>208</v>
      </c>
      <c r="B46" s="196" t="s">
        <v>375</v>
      </c>
      <c r="C46" s="197" t="s">
        <v>375</v>
      </c>
      <c r="D46" s="197" t="s">
        <v>375</v>
      </c>
      <c r="E46" s="197" t="s">
        <v>375</v>
      </c>
      <c r="F46" s="197" t="s">
        <v>375</v>
      </c>
      <c r="G46" s="197" t="s">
        <v>375</v>
      </c>
      <c r="H46" s="197"/>
      <c r="I46" s="197" t="s">
        <v>375</v>
      </c>
      <c r="J46" s="197"/>
      <c r="K46" s="197" t="s">
        <v>375</v>
      </c>
    </row>
    <row r="47" spans="1:11" s="6" customFormat="1" ht="12.75" customHeight="1" x14ac:dyDescent="0.2">
      <c r="A47" s="195" t="s">
        <v>204</v>
      </c>
      <c r="B47" s="196" t="s">
        <v>375</v>
      </c>
      <c r="C47" s="197" t="s">
        <v>375</v>
      </c>
      <c r="D47" s="197" t="s">
        <v>375</v>
      </c>
      <c r="E47" s="197" t="s">
        <v>375</v>
      </c>
      <c r="F47" s="197">
        <v>1</v>
      </c>
      <c r="G47" s="197" t="s">
        <v>375</v>
      </c>
      <c r="H47" s="197"/>
      <c r="I47" s="197" t="s">
        <v>375</v>
      </c>
      <c r="J47" s="197"/>
      <c r="K47" s="197" t="s">
        <v>375</v>
      </c>
    </row>
    <row r="48" spans="1:11" s="6" customFormat="1" ht="12.75" customHeight="1" x14ac:dyDescent="0.2">
      <c r="A48" s="195" t="s">
        <v>205</v>
      </c>
      <c r="B48" s="196" t="s">
        <v>375</v>
      </c>
      <c r="C48" s="197" t="s">
        <v>375</v>
      </c>
      <c r="D48" s="197" t="s">
        <v>375</v>
      </c>
      <c r="E48" s="197" t="s">
        <v>375</v>
      </c>
      <c r="F48" s="197" t="s">
        <v>375</v>
      </c>
      <c r="G48" s="197" t="s">
        <v>375</v>
      </c>
      <c r="H48" s="197"/>
      <c r="I48" s="197">
        <v>1.3</v>
      </c>
      <c r="J48" s="197"/>
      <c r="K48" s="197" t="s">
        <v>375</v>
      </c>
    </row>
    <row r="49" spans="1:11" s="6" customFormat="1" ht="12.75" customHeight="1" x14ac:dyDescent="0.2">
      <c r="A49" s="195" t="s">
        <v>206</v>
      </c>
      <c r="B49" s="196" t="s">
        <v>375</v>
      </c>
      <c r="C49" s="197" t="s">
        <v>375</v>
      </c>
      <c r="D49" s="197" t="s">
        <v>375</v>
      </c>
      <c r="E49" s="197" t="s">
        <v>375</v>
      </c>
      <c r="F49" s="197" t="s">
        <v>375</v>
      </c>
      <c r="G49" s="197" t="s">
        <v>375</v>
      </c>
      <c r="H49" s="197"/>
      <c r="I49" s="197">
        <v>0.3</v>
      </c>
      <c r="J49" s="197"/>
      <c r="K49" s="197" t="s">
        <v>375</v>
      </c>
    </row>
    <row r="50" spans="1:11" s="6" customFormat="1" ht="12.75" customHeight="1" x14ac:dyDescent="0.2">
      <c r="A50" s="195" t="s">
        <v>209</v>
      </c>
      <c r="B50" s="196" t="s">
        <v>375</v>
      </c>
      <c r="C50" s="197" t="s">
        <v>375</v>
      </c>
      <c r="D50" s="197" t="s">
        <v>375</v>
      </c>
      <c r="E50" s="197" t="s">
        <v>375</v>
      </c>
      <c r="F50" s="197" t="s">
        <v>375</v>
      </c>
      <c r="G50" s="197" t="s">
        <v>375</v>
      </c>
      <c r="H50" s="197"/>
      <c r="I50" s="197" t="s">
        <v>375</v>
      </c>
      <c r="J50" s="197"/>
      <c r="K50" s="197" t="s">
        <v>375</v>
      </c>
    </row>
    <row r="51" spans="1:11" s="6" customFormat="1" ht="25.5" customHeight="1" x14ac:dyDescent="0.2">
      <c r="A51" s="195" t="s">
        <v>411</v>
      </c>
      <c r="B51" s="196" t="s">
        <v>375</v>
      </c>
      <c r="C51" s="197" t="s">
        <v>375</v>
      </c>
      <c r="D51" s="197" t="s">
        <v>375</v>
      </c>
      <c r="E51" s="197" t="s">
        <v>375</v>
      </c>
      <c r="F51" s="197">
        <v>1.67</v>
      </c>
      <c r="G51" s="197" t="s">
        <v>375</v>
      </c>
      <c r="H51" s="197"/>
      <c r="I51" s="197" t="s">
        <v>375</v>
      </c>
      <c r="J51" s="197"/>
      <c r="K51" s="197" t="s">
        <v>375</v>
      </c>
    </row>
    <row r="52" spans="1:11" s="6" customFormat="1" ht="12.75" customHeight="1" x14ac:dyDescent="0.2">
      <c r="A52" s="200" t="s">
        <v>379</v>
      </c>
      <c r="B52" s="201" t="s">
        <v>375</v>
      </c>
      <c r="C52" s="202">
        <v>1</v>
      </c>
      <c r="D52" s="202">
        <v>3</v>
      </c>
      <c r="E52" s="202" t="s">
        <v>375</v>
      </c>
      <c r="F52" s="202">
        <v>1.2</v>
      </c>
      <c r="G52" s="202" t="s">
        <v>375</v>
      </c>
      <c r="H52" s="202"/>
      <c r="I52" s="202" t="s">
        <v>375</v>
      </c>
      <c r="J52" s="202"/>
      <c r="K52" s="202" t="s">
        <v>375</v>
      </c>
    </row>
    <row r="53" spans="1:11" s="6" customFormat="1" ht="12.75" customHeight="1" x14ac:dyDescent="0.2">
      <c r="A53" s="195" t="s">
        <v>207</v>
      </c>
      <c r="B53" s="196" t="s">
        <v>375</v>
      </c>
      <c r="C53" s="197" t="s">
        <v>375</v>
      </c>
      <c r="D53" s="197">
        <v>1</v>
      </c>
      <c r="E53" s="197" t="s">
        <v>375</v>
      </c>
      <c r="F53" s="197" t="s">
        <v>375</v>
      </c>
      <c r="G53" s="197" t="s">
        <v>375</v>
      </c>
      <c r="H53" s="197"/>
      <c r="I53" s="197" t="s">
        <v>375</v>
      </c>
      <c r="J53" s="197"/>
      <c r="K53" s="197" t="s">
        <v>375</v>
      </c>
    </row>
    <row r="54" spans="1:11" s="6" customFormat="1" ht="12.75" customHeight="1" x14ac:dyDescent="0.2">
      <c r="A54" s="195" t="s">
        <v>208</v>
      </c>
      <c r="B54" s="196" t="s">
        <v>375</v>
      </c>
      <c r="C54" s="197" t="s">
        <v>375</v>
      </c>
      <c r="D54" s="197" t="s">
        <v>375</v>
      </c>
      <c r="E54" s="197" t="s">
        <v>375</v>
      </c>
      <c r="F54" s="197" t="s">
        <v>375</v>
      </c>
      <c r="G54" s="197" t="s">
        <v>375</v>
      </c>
      <c r="H54" s="197"/>
      <c r="I54" s="197" t="s">
        <v>375</v>
      </c>
      <c r="J54" s="197"/>
      <c r="K54" s="197" t="s">
        <v>375</v>
      </c>
    </row>
    <row r="55" spans="1:11" s="6" customFormat="1" ht="12.75" customHeight="1" x14ac:dyDescent="0.2">
      <c r="A55" s="195" t="s">
        <v>204</v>
      </c>
      <c r="B55" s="196" t="s">
        <v>375</v>
      </c>
      <c r="C55" s="197" t="s">
        <v>375</v>
      </c>
      <c r="D55" s="197" t="s">
        <v>375</v>
      </c>
      <c r="E55" s="197" t="s">
        <v>375</v>
      </c>
      <c r="F55" s="197" t="s">
        <v>375</v>
      </c>
      <c r="G55" s="197" t="s">
        <v>375</v>
      </c>
      <c r="H55" s="197"/>
      <c r="I55" s="197" t="s">
        <v>375</v>
      </c>
      <c r="J55" s="197"/>
      <c r="K55" s="197" t="s">
        <v>375</v>
      </c>
    </row>
    <row r="56" spans="1:11" s="6" customFormat="1" ht="12.75" customHeight="1" x14ac:dyDescent="0.2">
      <c r="A56" s="195" t="s">
        <v>205</v>
      </c>
      <c r="B56" s="196" t="s">
        <v>375</v>
      </c>
      <c r="C56" s="197" t="s">
        <v>375</v>
      </c>
      <c r="D56" s="197" t="s">
        <v>375</v>
      </c>
      <c r="E56" s="197" t="s">
        <v>375</v>
      </c>
      <c r="F56" s="197" t="s">
        <v>375</v>
      </c>
      <c r="G56" s="197" t="s">
        <v>375</v>
      </c>
      <c r="H56" s="197"/>
      <c r="I56" s="197" t="s">
        <v>375</v>
      </c>
      <c r="J56" s="197"/>
      <c r="K56" s="197" t="s">
        <v>375</v>
      </c>
    </row>
    <row r="57" spans="1:11" s="6" customFormat="1" ht="12.75" customHeight="1" x14ac:dyDescent="0.2">
      <c r="A57" s="195" t="s">
        <v>206</v>
      </c>
      <c r="B57" s="196" t="s">
        <v>375</v>
      </c>
      <c r="C57" s="197" t="s">
        <v>375</v>
      </c>
      <c r="D57" s="197">
        <v>0.5</v>
      </c>
      <c r="E57" s="197" t="s">
        <v>375</v>
      </c>
      <c r="F57" s="197" t="s">
        <v>375</v>
      </c>
      <c r="G57" s="197" t="s">
        <v>375</v>
      </c>
      <c r="H57" s="197"/>
      <c r="I57" s="197" t="s">
        <v>375</v>
      </c>
      <c r="J57" s="197"/>
      <c r="K57" s="197" t="s">
        <v>375</v>
      </c>
    </row>
    <row r="58" spans="1:11" s="6" customFormat="1" ht="12.75" customHeight="1" x14ac:dyDescent="0.2">
      <c r="A58" s="195" t="s">
        <v>209</v>
      </c>
      <c r="B58" s="196" t="s">
        <v>375</v>
      </c>
      <c r="C58" s="197">
        <v>1</v>
      </c>
      <c r="D58" s="197">
        <v>1.5</v>
      </c>
      <c r="E58" s="197" t="s">
        <v>375</v>
      </c>
      <c r="F58" s="197">
        <v>1.2</v>
      </c>
      <c r="G58" s="197" t="s">
        <v>375</v>
      </c>
      <c r="H58" s="197"/>
      <c r="I58" s="197" t="s">
        <v>375</v>
      </c>
      <c r="J58" s="197"/>
      <c r="K58" s="197" t="s">
        <v>375</v>
      </c>
    </row>
    <row r="59" spans="1:11" s="6" customFormat="1" ht="12.75" customHeight="1" x14ac:dyDescent="0.2">
      <c r="A59" s="195" t="s">
        <v>411</v>
      </c>
      <c r="B59" s="196" t="s">
        <v>375</v>
      </c>
      <c r="C59" s="197">
        <v>1</v>
      </c>
      <c r="D59" s="197" t="s">
        <v>375</v>
      </c>
      <c r="E59" s="197" t="s">
        <v>375</v>
      </c>
      <c r="F59" s="197">
        <v>0.2</v>
      </c>
      <c r="G59" s="197" t="s">
        <v>375</v>
      </c>
      <c r="H59" s="197"/>
      <c r="I59" s="197" t="s">
        <v>375</v>
      </c>
      <c r="J59" s="197"/>
      <c r="K59" s="197" t="s">
        <v>375</v>
      </c>
    </row>
    <row r="60" spans="1:11" s="6" customFormat="1" ht="12.75" customHeight="1" x14ac:dyDescent="0.2">
      <c r="A60" s="200" t="s">
        <v>412</v>
      </c>
      <c r="B60" s="201" t="s">
        <v>375</v>
      </c>
      <c r="C60" s="202">
        <v>1</v>
      </c>
      <c r="D60" s="202">
        <v>1.02</v>
      </c>
      <c r="E60" s="202" t="s">
        <v>375</v>
      </c>
      <c r="F60" s="202" t="s">
        <v>375</v>
      </c>
      <c r="G60" s="202" t="s">
        <v>375</v>
      </c>
      <c r="H60" s="202"/>
      <c r="I60" s="202">
        <v>1.03</v>
      </c>
      <c r="J60" s="202"/>
      <c r="K60" s="202"/>
    </row>
    <row r="61" spans="1:11" s="6" customFormat="1" ht="12.75" customHeight="1" x14ac:dyDescent="0.2">
      <c r="A61" s="195" t="s">
        <v>207</v>
      </c>
      <c r="B61" s="196" t="s">
        <v>375</v>
      </c>
      <c r="C61" s="197" t="s">
        <v>375</v>
      </c>
      <c r="D61" s="197" t="s">
        <v>375</v>
      </c>
      <c r="E61" s="197" t="s">
        <v>375</v>
      </c>
      <c r="F61" s="197" t="s">
        <v>375</v>
      </c>
      <c r="G61" s="197" t="s">
        <v>375</v>
      </c>
      <c r="H61" s="197"/>
      <c r="I61" s="197" t="s">
        <v>375</v>
      </c>
      <c r="J61" s="197"/>
      <c r="K61" s="197"/>
    </row>
    <row r="62" spans="1:11" s="6" customFormat="1" ht="12.75" customHeight="1" x14ac:dyDescent="0.2">
      <c r="A62" s="195" t="s">
        <v>208</v>
      </c>
      <c r="B62" s="196" t="s">
        <v>375</v>
      </c>
      <c r="C62" s="197" t="s">
        <v>375</v>
      </c>
      <c r="D62" s="197" t="s">
        <v>375</v>
      </c>
      <c r="E62" s="197" t="s">
        <v>375</v>
      </c>
      <c r="F62" s="197" t="s">
        <v>375</v>
      </c>
      <c r="G62" s="197" t="s">
        <v>375</v>
      </c>
      <c r="H62" s="197"/>
      <c r="I62" s="197">
        <v>0.55000000000000004</v>
      </c>
      <c r="J62" s="197"/>
      <c r="K62" s="197"/>
    </row>
    <row r="63" spans="1:11" s="6" customFormat="1" ht="12.75" customHeight="1" x14ac:dyDescent="0.2">
      <c r="A63" s="195" t="s">
        <v>204</v>
      </c>
      <c r="B63" s="196" t="s">
        <v>375</v>
      </c>
      <c r="C63" s="197" t="s">
        <v>375</v>
      </c>
      <c r="D63" s="197" t="s">
        <v>375</v>
      </c>
      <c r="E63" s="197" t="s">
        <v>375</v>
      </c>
      <c r="F63" s="197" t="s">
        <v>375</v>
      </c>
      <c r="G63" s="197" t="s">
        <v>375</v>
      </c>
      <c r="H63" s="197"/>
      <c r="I63" s="197" t="s">
        <v>375</v>
      </c>
      <c r="J63" s="197"/>
      <c r="K63" s="197"/>
    </row>
    <row r="64" spans="1:11" s="6" customFormat="1" ht="12.75" customHeight="1" x14ac:dyDescent="0.2">
      <c r="A64" s="195" t="s">
        <v>205</v>
      </c>
      <c r="B64" s="196" t="s">
        <v>375</v>
      </c>
      <c r="C64" s="197" t="s">
        <v>375</v>
      </c>
      <c r="D64" s="197">
        <v>1.02</v>
      </c>
      <c r="E64" s="197" t="s">
        <v>375</v>
      </c>
      <c r="F64" s="197" t="s">
        <v>375</v>
      </c>
      <c r="G64" s="197" t="s">
        <v>375</v>
      </c>
      <c r="H64" s="197"/>
      <c r="I64" s="197" t="s">
        <v>375</v>
      </c>
      <c r="J64" s="197"/>
      <c r="K64" s="197"/>
    </row>
    <row r="65" spans="1:11" s="6" customFormat="1" ht="12.75" customHeight="1" x14ac:dyDescent="0.2">
      <c r="A65" s="195" t="s">
        <v>206</v>
      </c>
      <c r="B65" s="196" t="s">
        <v>375</v>
      </c>
      <c r="C65" s="197" t="s">
        <v>375</v>
      </c>
      <c r="D65" s="197" t="s">
        <v>375</v>
      </c>
      <c r="E65" s="197" t="s">
        <v>375</v>
      </c>
      <c r="F65" s="197" t="s">
        <v>375</v>
      </c>
      <c r="G65" s="197" t="s">
        <v>375</v>
      </c>
      <c r="H65" s="197"/>
      <c r="I65" s="197">
        <v>0.01</v>
      </c>
      <c r="J65" s="197"/>
      <c r="K65" s="197"/>
    </row>
    <row r="66" spans="1:11" s="6" customFormat="1" ht="12.75" customHeight="1" x14ac:dyDescent="0.2">
      <c r="A66" s="195" t="s">
        <v>209</v>
      </c>
      <c r="B66" s="196" t="s">
        <v>375</v>
      </c>
      <c r="C66" s="197">
        <v>1</v>
      </c>
      <c r="D66" s="197" t="s">
        <v>375</v>
      </c>
      <c r="E66" s="197" t="s">
        <v>375</v>
      </c>
      <c r="F66" s="197" t="s">
        <v>375</v>
      </c>
      <c r="G66" s="197" t="s">
        <v>375</v>
      </c>
      <c r="H66" s="197"/>
      <c r="I66" s="197">
        <v>0.47</v>
      </c>
      <c r="J66" s="197"/>
      <c r="K66" s="197"/>
    </row>
    <row r="67" spans="1:11" s="6" customFormat="1" ht="25.5" customHeight="1" x14ac:dyDescent="0.2">
      <c r="A67" s="195" t="s">
        <v>411</v>
      </c>
      <c r="B67" s="196" t="s">
        <v>375</v>
      </c>
      <c r="C67" s="197" t="s">
        <v>375</v>
      </c>
      <c r="D67" s="197">
        <v>0.56999999999999995</v>
      </c>
      <c r="E67" s="197" t="s">
        <v>375</v>
      </c>
      <c r="F67" s="197" t="s">
        <v>375</v>
      </c>
      <c r="G67" s="197" t="s">
        <v>375</v>
      </c>
      <c r="H67" s="197"/>
      <c r="I67" s="197">
        <v>0.56000000000000005</v>
      </c>
      <c r="J67" s="197"/>
      <c r="K67" s="197"/>
    </row>
    <row r="68" spans="1:11" s="6" customFormat="1" ht="12.75" customHeight="1" x14ac:dyDescent="0.2">
      <c r="A68" s="200" t="s">
        <v>413</v>
      </c>
      <c r="B68" s="201">
        <v>0.24</v>
      </c>
      <c r="C68" s="202" t="s">
        <v>375</v>
      </c>
      <c r="D68" s="202" t="s">
        <v>375</v>
      </c>
      <c r="E68" s="202" t="s">
        <v>375</v>
      </c>
      <c r="F68" s="202" t="s">
        <v>375</v>
      </c>
      <c r="G68" s="202" t="s">
        <v>375</v>
      </c>
      <c r="H68" s="202"/>
      <c r="I68" s="202">
        <v>1.5</v>
      </c>
      <c r="J68" s="202"/>
      <c r="K68" s="202">
        <v>2.23</v>
      </c>
    </row>
    <row r="69" spans="1:11" s="6" customFormat="1" ht="12.75" customHeight="1" x14ac:dyDescent="0.2">
      <c r="A69" s="195" t="s">
        <v>207</v>
      </c>
      <c r="B69" s="196" t="s">
        <v>375</v>
      </c>
      <c r="C69" s="197" t="s">
        <v>375</v>
      </c>
      <c r="D69" s="197" t="s">
        <v>375</v>
      </c>
      <c r="E69" s="197" t="s">
        <v>375</v>
      </c>
      <c r="F69" s="197" t="s">
        <v>375</v>
      </c>
      <c r="G69" s="197" t="s">
        <v>375</v>
      </c>
      <c r="H69" s="197"/>
      <c r="I69" s="197">
        <v>0.05</v>
      </c>
      <c r="J69" s="197"/>
      <c r="K69" s="197" t="s">
        <v>375</v>
      </c>
    </row>
    <row r="70" spans="1:11" s="6" customFormat="1" ht="12.75" customHeight="1" x14ac:dyDescent="0.2">
      <c r="A70" s="195" t="s">
        <v>208</v>
      </c>
      <c r="B70" s="196" t="s">
        <v>375</v>
      </c>
      <c r="C70" s="197" t="s">
        <v>375</v>
      </c>
      <c r="D70" s="197" t="s">
        <v>375</v>
      </c>
      <c r="E70" s="197" t="s">
        <v>375</v>
      </c>
      <c r="F70" s="197" t="s">
        <v>375</v>
      </c>
      <c r="G70" s="197" t="s">
        <v>375</v>
      </c>
      <c r="H70" s="197"/>
      <c r="I70" s="197" t="s">
        <v>375</v>
      </c>
      <c r="J70" s="197"/>
      <c r="K70" s="197" t="s">
        <v>375</v>
      </c>
    </row>
    <row r="71" spans="1:11" s="6" customFormat="1" ht="12.75" customHeight="1" x14ac:dyDescent="0.2">
      <c r="A71" s="195" t="s">
        <v>204</v>
      </c>
      <c r="B71" s="196" t="s">
        <v>375</v>
      </c>
      <c r="C71" s="197" t="s">
        <v>375</v>
      </c>
      <c r="D71" s="197" t="s">
        <v>375</v>
      </c>
      <c r="E71" s="197" t="s">
        <v>375</v>
      </c>
      <c r="F71" s="197" t="s">
        <v>375</v>
      </c>
      <c r="G71" s="197" t="s">
        <v>375</v>
      </c>
      <c r="H71" s="197"/>
      <c r="I71" s="197" t="s">
        <v>375</v>
      </c>
      <c r="J71" s="197"/>
      <c r="K71" s="197" t="s">
        <v>375</v>
      </c>
    </row>
    <row r="72" spans="1:11" s="6" customFormat="1" ht="12.75" customHeight="1" x14ac:dyDescent="0.2">
      <c r="A72" s="195" t="s">
        <v>205</v>
      </c>
      <c r="B72" s="196" t="s">
        <v>375</v>
      </c>
      <c r="C72" s="197" t="s">
        <v>375</v>
      </c>
      <c r="D72" s="197" t="s">
        <v>375</v>
      </c>
      <c r="E72" s="197" t="s">
        <v>375</v>
      </c>
      <c r="F72" s="197" t="s">
        <v>375</v>
      </c>
      <c r="G72" s="197" t="s">
        <v>375</v>
      </c>
      <c r="H72" s="197"/>
      <c r="I72" s="197">
        <v>0.15</v>
      </c>
      <c r="J72" s="197"/>
      <c r="K72" s="197">
        <v>2.23</v>
      </c>
    </row>
    <row r="73" spans="1:11" s="6" customFormat="1" ht="12.75" customHeight="1" x14ac:dyDescent="0.2">
      <c r="A73" s="195" t="s">
        <v>206</v>
      </c>
      <c r="B73" s="196" t="s">
        <v>375</v>
      </c>
      <c r="C73" s="197" t="s">
        <v>375</v>
      </c>
      <c r="D73" s="197" t="s">
        <v>375</v>
      </c>
      <c r="E73" s="197" t="s">
        <v>375</v>
      </c>
      <c r="F73" s="197" t="s">
        <v>375</v>
      </c>
      <c r="G73" s="197" t="s">
        <v>375</v>
      </c>
      <c r="H73" s="197"/>
      <c r="I73" s="197">
        <v>1.07</v>
      </c>
      <c r="J73" s="197"/>
      <c r="K73" s="197" t="s">
        <v>375</v>
      </c>
    </row>
    <row r="74" spans="1:11" s="6" customFormat="1" ht="12.75" customHeight="1" x14ac:dyDescent="0.2">
      <c r="A74" s="195" t="s">
        <v>209</v>
      </c>
      <c r="B74" s="196">
        <v>0.24</v>
      </c>
      <c r="C74" s="197" t="s">
        <v>375</v>
      </c>
      <c r="D74" s="197" t="s">
        <v>375</v>
      </c>
      <c r="E74" s="197" t="s">
        <v>375</v>
      </c>
      <c r="F74" s="197" t="s">
        <v>375</v>
      </c>
      <c r="G74" s="197" t="s">
        <v>375</v>
      </c>
      <c r="H74" s="197"/>
      <c r="I74" s="197">
        <v>0.23</v>
      </c>
      <c r="J74" s="197"/>
      <c r="K74" s="197" t="s">
        <v>375</v>
      </c>
    </row>
    <row r="75" spans="1:11" s="6" customFormat="1" ht="25.5" customHeight="1" x14ac:dyDescent="0.2">
      <c r="A75" s="195" t="s">
        <v>411</v>
      </c>
      <c r="B75" s="196">
        <v>0.24</v>
      </c>
      <c r="C75" s="197" t="s">
        <v>375</v>
      </c>
      <c r="D75" s="197" t="s">
        <v>375</v>
      </c>
      <c r="E75" s="197" t="s">
        <v>375</v>
      </c>
      <c r="F75" s="197" t="s">
        <v>375</v>
      </c>
      <c r="G75" s="197" t="s">
        <v>375</v>
      </c>
      <c r="H75" s="197"/>
      <c r="I75" s="197">
        <v>0.99</v>
      </c>
      <c r="J75" s="197"/>
      <c r="K75" s="197">
        <v>1.48</v>
      </c>
    </row>
    <row r="76" spans="1:11" x14ac:dyDescent="0.2">
      <c r="A76" s="104" t="s">
        <v>109</v>
      </c>
      <c r="B76" s="203">
        <f>SUM(B4,B12,B20,B28,B36,B44,B52,B60,B68)</f>
        <v>2</v>
      </c>
      <c r="C76" s="203">
        <f t="shared" ref="C76:K77" si="0">SUM(C4,C12,C20,C28,C36,C44,C52,C60,C68)</f>
        <v>4.9399999999999995</v>
      </c>
      <c r="D76" s="203">
        <f t="shared" si="0"/>
        <v>10.79</v>
      </c>
      <c r="E76" s="203">
        <f t="shared" si="0"/>
        <v>0</v>
      </c>
      <c r="F76" s="203">
        <f t="shared" si="0"/>
        <v>2.87</v>
      </c>
      <c r="G76" s="203">
        <f t="shared" si="0"/>
        <v>0</v>
      </c>
      <c r="H76" s="203">
        <f t="shared" si="0"/>
        <v>0</v>
      </c>
      <c r="I76" s="203">
        <f t="shared" si="0"/>
        <v>5.53</v>
      </c>
      <c r="J76" s="203">
        <f t="shared" si="0"/>
        <v>0</v>
      </c>
      <c r="K76" s="203">
        <f t="shared" si="0"/>
        <v>3.31</v>
      </c>
    </row>
    <row r="77" spans="1:11" x14ac:dyDescent="0.2">
      <c r="A77" s="195" t="s">
        <v>207</v>
      </c>
      <c r="B77" s="196">
        <f>SUM(B5,B13,B21,B29,B37,B45,B53,B61,B69)</f>
        <v>0.3</v>
      </c>
      <c r="C77" s="196">
        <f t="shared" si="0"/>
        <v>0</v>
      </c>
      <c r="D77" s="196">
        <f t="shared" si="0"/>
        <v>1</v>
      </c>
      <c r="E77" s="196">
        <f t="shared" si="0"/>
        <v>0</v>
      </c>
      <c r="F77" s="196">
        <f t="shared" si="0"/>
        <v>0.67</v>
      </c>
      <c r="G77" s="196">
        <f t="shared" si="0"/>
        <v>0</v>
      </c>
      <c r="H77" s="196">
        <f t="shared" si="0"/>
        <v>0</v>
      </c>
      <c r="I77" s="196">
        <f t="shared" si="0"/>
        <v>0.1</v>
      </c>
      <c r="J77" s="196">
        <f t="shared" si="0"/>
        <v>0</v>
      </c>
      <c r="K77" s="196">
        <f t="shared" si="0"/>
        <v>0</v>
      </c>
    </row>
    <row r="78" spans="1:11" x14ac:dyDescent="0.2">
      <c r="A78" s="195" t="s">
        <v>208</v>
      </c>
      <c r="B78" s="196">
        <f t="shared" ref="B78:K83" si="1">SUM(B6,B14,B22,B30,B38,B46,B54,B62,B70)</f>
        <v>0</v>
      </c>
      <c r="C78" s="196">
        <f t="shared" si="1"/>
        <v>0</v>
      </c>
      <c r="D78" s="196">
        <f t="shared" si="1"/>
        <v>0</v>
      </c>
      <c r="E78" s="196">
        <f t="shared" si="1"/>
        <v>0</v>
      </c>
      <c r="F78" s="196">
        <f t="shared" si="1"/>
        <v>0</v>
      </c>
      <c r="G78" s="196">
        <f t="shared" si="1"/>
        <v>0</v>
      </c>
      <c r="H78" s="196">
        <f t="shared" si="1"/>
        <v>0</v>
      </c>
      <c r="I78" s="196">
        <f t="shared" si="1"/>
        <v>0.55000000000000004</v>
      </c>
      <c r="J78" s="196">
        <f t="shared" si="1"/>
        <v>0</v>
      </c>
      <c r="K78" s="196">
        <f t="shared" si="1"/>
        <v>0</v>
      </c>
    </row>
    <row r="79" spans="1:11" x14ac:dyDescent="0.2">
      <c r="A79" s="195" t="s">
        <v>204</v>
      </c>
      <c r="B79" s="196">
        <f t="shared" si="1"/>
        <v>0</v>
      </c>
      <c r="C79" s="196">
        <f>SUM(C7,C15,C23,C31,C39,C47,C55,C63,C71)</f>
        <v>0</v>
      </c>
      <c r="D79" s="196">
        <f t="shared" si="1"/>
        <v>0</v>
      </c>
      <c r="E79" s="196">
        <f t="shared" si="1"/>
        <v>0</v>
      </c>
      <c r="F79" s="196">
        <f t="shared" si="1"/>
        <v>1</v>
      </c>
      <c r="G79" s="196">
        <f t="shared" si="1"/>
        <v>0</v>
      </c>
      <c r="H79" s="196">
        <f t="shared" si="1"/>
        <v>0</v>
      </c>
      <c r="I79" s="196">
        <f t="shared" si="1"/>
        <v>0</v>
      </c>
      <c r="J79" s="196">
        <f t="shared" si="1"/>
        <v>0</v>
      </c>
      <c r="K79" s="196">
        <f t="shared" si="1"/>
        <v>0</v>
      </c>
    </row>
    <row r="80" spans="1:11" x14ac:dyDescent="0.2">
      <c r="A80" s="195" t="s">
        <v>205</v>
      </c>
      <c r="B80" s="196">
        <f t="shared" si="1"/>
        <v>1</v>
      </c>
      <c r="C80" s="196">
        <f t="shared" si="1"/>
        <v>2.9399999999999995</v>
      </c>
      <c r="D80" s="196">
        <f t="shared" si="1"/>
        <v>6.6899999999999995</v>
      </c>
      <c r="E80" s="196">
        <f t="shared" si="1"/>
        <v>0</v>
      </c>
      <c r="F80" s="196">
        <f t="shared" si="1"/>
        <v>0</v>
      </c>
      <c r="G80" s="196">
        <f t="shared" si="1"/>
        <v>0</v>
      </c>
      <c r="H80" s="196">
        <f t="shared" si="1"/>
        <v>0</v>
      </c>
      <c r="I80" s="196">
        <f t="shared" si="1"/>
        <v>2.4899999999999998</v>
      </c>
      <c r="J80" s="196">
        <f t="shared" si="1"/>
        <v>0</v>
      </c>
      <c r="K80" s="196">
        <f t="shared" si="1"/>
        <v>3.31</v>
      </c>
    </row>
    <row r="81" spans="1:11" x14ac:dyDescent="0.2">
      <c r="A81" s="195" t="s">
        <v>206</v>
      </c>
      <c r="B81" s="196">
        <f t="shared" si="1"/>
        <v>0</v>
      </c>
      <c r="C81" s="196">
        <f t="shared" si="1"/>
        <v>0</v>
      </c>
      <c r="D81" s="196">
        <f t="shared" si="1"/>
        <v>1.5</v>
      </c>
      <c r="E81" s="196">
        <f t="shared" si="1"/>
        <v>0</v>
      </c>
      <c r="F81" s="196">
        <f t="shared" si="1"/>
        <v>0</v>
      </c>
      <c r="G81" s="196">
        <f t="shared" si="1"/>
        <v>0</v>
      </c>
      <c r="H81" s="196">
        <f t="shared" si="1"/>
        <v>0</v>
      </c>
      <c r="I81" s="196">
        <f t="shared" si="1"/>
        <v>1.3800000000000001</v>
      </c>
      <c r="J81" s="196">
        <f t="shared" si="1"/>
        <v>0</v>
      </c>
      <c r="K81" s="196">
        <f t="shared" si="1"/>
        <v>0</v>
      </c>
    </row>
    <row r="82" spans="1:11" x14ac:dyDescent="0.2">
      <c r="A82" s="195" t="s">
        <v>209</v>
      </c>
      <c r="B82" s="196">
        <f t="shared" si="1"/>
        <v>0.7</v>
      </c>
      <c r="C82" s="196">
        <f t="shared" si="1"/>
        <v>2</v>
      </c>
      <c r="D82" s="196">
        <f t="shared" si="1"/>
        <v>1.6</v>
      </c>
      <c r="E82" s="196">
        <f t="shared" si="1"/>
        <v>0</v>
      </c>
      <c r="F82" s="196">
        <f t="shared" si="1"/>
        <v>1.2</v>
      </c>
      <c r="G82" s="196">
        <f t="shared" si="1"/>
        <v>0</v>
      </c>
      <c r="H82" s="196">
        <f t="shared" si="1"/>
        <v>0</v>
      </c>
      <c r="I82" s="196">
        <f t="shared" si="1"/>
        <v>1.01</v>
      </c>
      <c r="J82" s="196">
        <f t="shared" si="1"/>
        <v>0</v>
      </c>
      <c r="K82" s="196">
        <f t="shared" si="1"/>
        <v>0</v>
      </c>
    </row>
    <row r="83" spans="1:11" ht="25.5" customHeight="1" x14ac:dyDescent="0.2">
      <c r="A83" s="195" t="s">
        <v>411</v>
      </c>
      <c r="B83" s="196">
        <f>SUM(B11,B19,B27,B35,B43,B51,B59,B67,B75)</f>
        <v>1.7</v>
      </c>
      <c r="C83" s="196">
        <f t="shared" si="1"/>
        <v>1.5</v>
      </c>
      <c r="D83" s="196">
        <f t="shared" si="1"/>
        <v>4.67</v>
      </c>
      <c r="E83" s="196">
        <f t="shared" si="1"/>
        <v>0</v>
      </c>
      <c r="F83" s="196">
        <f t="shared" si="1"/>
        <v>1.8699999999999999</v>
      </c>
      <c r="G83" s="196">
        <f t="shared" si="1"/>
        <v>0</v>
      </c>
      <c r="H83" s="196">
        <f t="shared" si="1"/>
        <v>0</v>
      </c>
      <c r="I83" s="196">
        <f t="shared" si="1"/>
        <v>2.62</v>
      </c>
      <c r="J83" s="196">
        <f t="shared" si="1"/>
        <v>0</v>
      </c>
      <c r="K83" s="196">
        <f t="shared" si="1"/>
        <v>1.56</v>
      </c>
    </row>
    <row r="84" spans="1:11" x14ac:dyDescent="0.2">
      <c r="B84" s="198"/>
    </row>
    <row r="85" spans="1:11" x14ac:dyDescent="0.2">
      <c r="B85" s="199"/>
    </row>
    <row r="86" spans="1:11" x14ac:dyDescent="0.2">
      <c r="B86" s="199"/>
    </row>
    <row r="87" spans="1:11" x14ac:dyDescent="0.2">
      <c r="B87" s="199"/>
    </row>
    <row r="88" spans="1:11" x14ac:dyDescent="0.2">
      <c r="B88" s="199"/>
    </row>
    <row r="89" spans="1:11" x14ac:dyDescent="0.2">
      <c r="B89" s="199"/>
    </row>
    <row r="90" spans="1:11" x14ac:dyDescent="0.2">
      <c r="B90" s="199"/>
    </row>
    <row r="91" spans="1:11" x14ac:dyDescent="0.2">
      <c r="B91" s="199"/>
    </row>
    <row r="92" spans="1:11" x14ac:dyDescent="0.2">
      <c r="B92" s="199"/>
    </row>
    <row r="93" spans="1:11" x14ac:dyDescent="0.2">
      <c r="B93" s="199"/>
    </row>
    <row r="94" spans="1:11" x14ac:dyDescent="0.2">
      <c r="B94" s="199"/>
    </row>
    <row r="95" spans="1:11" x14ac:dyDescent="0.2">
      <c r="B95" s="199"/>
    </row>
    <row r="96" spans="1:11" x14ac:dyDescent="0.2">
      <c r="B96" s="199"/>
    </row>
    <row r="97" spans="2:2" x14ac:dyDescent="0.2">
      <c r="B97" s="199"/>
    </row>
    <row r="98" spans="2:2" x14ac:dyDescent="0.2">
      <c r="B98" s="199"/>
    </row>
    <row r="99" spans="2:2" x14ac:dyDescent="0.2">
      <c r="B99" s="199"/>
    </row>
    <row r="100" spans="2:2" x14ac:dyDescent="0.2">
      <c r="B100" s="199"/>
    </row>
  </sheetData>
  <sheetProtection password="CCE3" sheet="1" objects="1" scenarios="1"/>
  <mergeCells count="5">
    <mergeCell ref="A2:A3"/>
    <mergeCell ref="A1:K1"/>
    <mergeCell ref="B2:G2"/>
    <mergeCell ref="H2:J2"/>
    <mergeCell ref="K2:K3"/>
  </mergeCells>
  <pageMargins left="0.70866141732283472" right="0.70866141732283472" top="0.74803149606299213" bottom="0.74803149606299213" header="0.31496062992125984" footer="0.31496062992125984"/>
  <pageSetup paperSize="9" scale="73" firstPageNumber="105" orientation="landscape" useFirstPageNumber="1" r:id="rId1"/>
  <headerFooter>
    <oddFooter>&amp;C&amp;P</oddFooter>
  </headerFooter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J35"/>
  <sheetViews>
    <sheetView zoomScaleNormal="100" workbookViewId="0">
      <selection activeCell="H27" sqref="H27"/>
    </sheetView>
  </sheetViews>
  <sheetFormatPr defaultRowHeight="12.75" x14ac:dyDescent="0.2"/>
  <cols>
    <col min="1" max="1" width="33.7109375" style="101" customWidth="1"/>
    <col min="2" max="2" width="11.7109375" style="98" customWidth="1"/>
    <col min="3" max="3" width="13.5703125" style="98" customWidth="1"/>
    <col min="4" max="4" width="16.85546875" style="98" customWidth="1"/>
    <col min="5" max="5" width="17.28515625" style="98" customWidth="1"/>
    <col min="6" max="16384" width="9.140625" style="1"/>
  </cols>
  <sheetData>
    <row r="1" spans="1:5" ht="42.75" customHeight="1" x14ac:dyDescent="0.2">
      <c r="A1" s="319" t="s">
        <v>414</v>
      </c>
      <c r="B1" s="319"/>
      <c r="C1" s="319"/>
      <c r="D1" s="319"/>
      <c r="E1" s="319"/>
    </row>
    <row r="2" spans="1:5" s="5" customFormat="1" ht="38.25" customHeight="1" x14ac:dyDescent="0.2">
      <c r="A2" s="376" t="s">
        <v>381</v>
      </c>
      <c r="B2" s="375" t="s">
        <v>55</v>
      </c>
      <c r="C2" s="375"/>
      <c r="D2" s="375"/>
      <c r="E2" s="305" t="s">
        <v>417</v>
      </c>
    </row>
    <row r="3" spans="1:5" s="5" customFormat="1" ht="15" customHeight="1" x14ac:dyDescent="0.2">
      <c r="A3" s="377"/>
      <c r="B3" s="375" t="s">
        <v>415</v>
      </c>
      <c r="C3" s="375"/>
      <c r="D3" s="307" t="s">
        <v>416</v>
      </c>
      <c r="E3" s="305"/>
    </row>
    <row r="4" spans="1:5" s="5" customFormat="1" ht="51" x14ac:dyDescent="0.2">
      <c r="A4" s="309"/>
      <c r="B4" s="138" t="s">
        <v>89</v>
      </c>
      <c r="C4" s="138" t="s">
        <v>126</v>
      </c>
      <c r="D4" s="307"/>
      <c r="E4" s="305"/>
    </row>
    <row r="5" spans="1:5" s="6" customFormat="1" ht="15" x14ac:dyDescent="0.2">
      <c r="A5" s="372" t="s">
        <v>232</v>
      </c>
      <c r="B5" s="373"/>
      <c r="C5" s="373"/>
      <c r="D5" s="373"/>
      <c r="E5" s="374"/>
    </row>
    <row r="6" spans="1:5" s="6" customFormat="1" x14ac:dyDescent="0.2">
      <c r="A6" s="195" t="s">
        <v>212</v>
      </c>
      <c r="B6" s="206"/>
      <c r="C6" s="136"/>
      <c r="D6" s="136"/>
      <c r="E6" s="63"/>
    </row>
    <row r="7" spans="1:5" s="6" customFormat="1" x14ac:dyDescent="0.2">
      <c r="A7" s="195" t="s">
        <v>112</v>
      </c>
      <c r="B7" s="206"/>
      <c r="C7" s="136"/>
      <c r="D7" s="136"/>
      <c r="E7" s="63"/>
    </row>
    <row r="8" spans="1:5" s="6" customFormat="1" x14ac:dyDescent="0.2">
      <c r="A8" s="195" t="s">
        <v>213</v>
      </c>
      <c r="B8" s="207">
        <v>1</v>
      </c>
      <c r="C8" s="208"/>
      <c r="D8" s="208">
        <v>1</v>
      </c>
      <c r="E8" s="63">
        <v>38</v>
      </c>
    </row>
    <row r="9" spans="1:5" s="6" customFormat="1" x14ac:dyDescent="0.2">
      <c r="A9" s="195" t="s">
        <v>112</v>
      </c>
      <c r="B9" s="207"/>
      <c r="C9" s="208"/>
      <c r="D9" s="208"/>
      <c r="E9" s="63"/>
    </row>
    <row r="10" spans="1:5" s="6" customFormat="1" ht="15" x14ac:dyDescent="0.2">
      <c r="A10" s="372" t="s">
        <v>233</v>
      </c>
      <c r="B10" s="373"/>
      <c r="C10" s="373"/>
      <c r="D10" s="373"/>
      <c r="E10" s="374"/>
    </row>
    <row r="11" spans="1:5" s="6" customFormat="1" x14ac:dyDescent="0.2">
      <c r="A11" s="195" t="s">
        <v>212</v>
      </c>
      <c r="B11" s="206"/>
      <c r="C11" s="136"/>
      <c r="D11" s="136"/>
      <c r="E11" s="63"/>
    </row>
    <row r="12" spans="1:5" s="6" customFormat="1" x14ac:dyDescent="0.2">
      <c r="A12" s="195" t="s">
        <v>112</v>
      </c>
      <c r="B12" s="206"/>
      <c r="C12" s="136"/>
      <c r="D12" s="136"/>
      <c r="E12" s="63"/>
    </row>
    <row r="13" spans="1:5" s="6" customFormat="1" x14ac:dyDescent="0.2">
      <c r="A13" s="195" t="s">
        <v>213</v>
      </c>
      <c r="B13" s="207">
        <v>1</v>
      </c>
      <c r="C13" s="208"/>
      <c r="D13" s="208">
        <v>1</v>
      </c>
      <c r="E13" s="63">
        <v>41</v>
      </c>
    </row>
    <row r="14" spans="1:5" s="6" customFormat="1" x14ac:dyDescent="0.2">
      <c r="A14" s="195" t="s">
        <v>112</v>
      </c>
      <c r="B14" s="207">
        <v>1</v>
      </c>
      <c r="C14" s="208"/>
      <c r="D14" s="208">
        <v>1</v>
      </c>
      <c r="E14" s="63"/>
    </row>
    <row r="15" spans="1:5" s="6" customFormat="1" ht="15" x14ac:dyDescent="0.2">
      <c r="A15" s="372" t="s">
        <v>236</v>
      </c>
      <c r="B15" s="373"/>
      <c r="C15" s="373"/>
      <c r="D15" s="373"/>
      <c r="E15" s="374"/>
    </row>
    <row r="16" spans="1:5" s="6" customFormat="1" x14ac:dyDescent="0.2">
      <c r="A16" s="195" t="s">
        <v>212</v>
      </c>
      <c r="B16" s="206"/>
      <c r="C16" s="136"/>
      <c r="D16" s="136"/>
      <c r="E16" s="63"/>
    </row>
    <row r="17" spans="1:10" s="6" customFormat="1" x14ac:dyDescent="0.2">
      <c r="A17" s="195" t="s">
        <v>112</v>
      </c>
      <c r="B17" s="206"/>
      <c r="C17" s="136"/>
      <c r="D17" s="136"/>
      <c r="E17" s="63"/>
    </row>
    <row r="18" spans="1:10" s="6" customFormat="1" x14ac:dyDescent="0.2">
      <c r="A18" s="195" t="s">
        <v>213</v>
      </c>
      <c r="B18" s="207">
        <v>2</v>
      </c>
      <c r="C18" s="208"/>
      <c r="D18" s="208">
        <v>2</v>
      </c>
      <c r="E18" s="63">
        <v>47</v>
      </c>
    </row>
    <row r="19" spans="1:10" s="6" customFormat="1" x14ac:dyDescent="0.2">
      <c r="A19" s="195" t="s">
        <v>112</v>
      </c>
      <c r="B19" s="207"/>
      <c r="C19" s="208"/>
      <c r="D19" s="208"/>
      <c r="E19" s="63"/>
    </row>
    <row r="20" spans="1:10" s="6" customFormat="1" ht="15" x14ac:dyDescent="0.2">
      <c r="A20" s="372" t="s">
        <v>237</v>
      </c>
      <c r="B20" s="373"/>
      <c r="C20" s="373"/>
      <c r="D20" s="373"/>
      <c r="E20" s="374"/>
    </row>
    <row r="21" spans="1:10" s="6" customFormat="1" x14ac:dyDescent="0.2">
      <c r="A21" s="195" t="s">
        <v>212</v>
      </c>
      <c r="B21" s="207">
        <v>1</v>
      </c>
      <c r="C21" s="136"/>
      <c r="D21" s="208">
        <v>1</v>
      </c>
      <c r="E21" s="63">
        <v>53</v>
      </c>
    </row>
    <row r="22" spans="1:10" s="6" customFormat="1" x14ac:dyDescent="0.2">
      <c r="A22" s="195" t="s">
        <v>112</v>
      </c>
      <c r="B22" s="207">
        <v>1</v>
      </c>
      <c r="C22" s="136"/>
      <c r="D22" s="208">
        <v>1</v>
      </c>
      <c r="E22" s="63"/>
    </row>
    <row r="23" spans="1:10" s="6" customFormat="1" x14ac:dyDescent="0.2">
      <c r="A23" s="195" t="s">
        <v>213</v>
      </c>
      <c r="B23" s="207">
        <v>4</v>
      </c>
      <c r="C23" s="208">
        <v>2</v>
      </c>
      <c r="D23" s="208">
        <v>2</v>
      </c>
      <c r="E23" s="63">
        <v>45</v>
      </c>
    </row>
    <row r="24" spans="1:10" s="6" customFormat="1" x14ac:dyDescent="0.2">
      <c r="A24" s="195" t="s">
        <v>112</v>
      </c>
      <c r="B24" s="207">
        <v>1</v>
      </c>
      <c r="C24" s="208">
        <v>1</v>
      </c>
      <c r="D24" s="208"/>
      <c r="E24" s="63">
        <v>57</v>
      </c>
    </row>
    <row r="25" spans="1:10" s="6" customFormat="1" ht="15" x14ac:dyDescent="0.2">
      <c r="A25" s="372" t="s">
        <v>239</v>
      </c>
      <c r="B25" s="373"/>
      <c r="C25" s="373"/>
      <c r="D25" s="373"/>
      <c r="E25" s="374"/>
    </row>
    <row r="26" spans="1:10" s="6" customFormat="1" x14ac:dyDescent="0.2">
      <c r="A26" s="195" t="s">
        <v>212</v>
      </c>
      <c r="B26" s="207"/>
      <c r="C26" s="136"/>
      <c r="D26" s="208"/>
      <c r="E26" s="63"/>
    </row>
    <row r="27" spans="1:10" s="6" customFormat="1" x14ac:dyDescent="0.2">
      <c r="A27" s="195" t="s">
        <v>112</v>
      </c>
      <c r="B27" s="207"/>
      <c r="C27" s="136"/>
      <c r="D27" s="208"/>
      <c r="E27" s="63"/>
    </row>
    <row r="28" spans="1:10" s="6" customFormat="1" x14ac:dyDescent="0.2">
      <c r="A28" s="195" t="s">
        <v>213</v>
      </c>
      <c r="B28" s="207">
        <v>1</v>
      </c>
      <c r="C28" s="208">
        <v>1</v>
      </c>
      <c r="D28" s="208"/>
      <c r="E28" s="63">
        <v>44</v>
      </c>
    </row>
    <row r="29" spans="1:10" s="6" customFormat="1" x14ac:dyDescent="0.2">
      <c r="A29" s="195" t="s">
        <v>112</v>
      </c>
      <c r="B29" s="207"/>
      <c r="C29" s="208"/>
      <c r="D29" s="208"/>
      <c r="E29" s="63"/>
    </row>
    <row r="30" spans="1:10" x14ac:dyDescent="0.2">
      <c r="A30" s="104" t="s">
        <v>86</v>
      </c>
      <c r="B30" s="209">
        <v>1</v>
      </c>
      <c r="C30" s="209">
        <v>0</v>
      </c>
      <c r="D30" s="209">
        <v>1</v>
      </c>
      <c r="E30" s="210">
        <v>53</v>
      </c>
    </row>
    <row r="31" spans="1:10" x14ac:dyDescent="0.2">
      <c r="A31" s="137" t="s">
        <v>112</v>
      </c>
      <c r="B31" s="211">
        <v>1</v>
      </c>
      <c r="C31" s="211">
        <v>0</v>
      </c>
      <c r="D31" s="211">
        <v>1</v>
      </c>
      <c r="E31" s="212">
        <v>53</v>
      </c>
    </row>
    <row r="32" spans="1:10" x14ac:dyDescent="0.2">
      <c r="A32" s="104" t="s">
        <v>87</v>
      </c>
      <c r="B32" s="209">
        <v>9</v>
      </c>
      <c r="C32" s="209">
        <v>3</v>
      </c>
      <c r="D32" s="209">
        <v>6</v>
      </c>
      <c r="E32" s="210">
        <v>43</v>
      </c>
      <c r="J32" s="3"/>
    </row>
    <row r="33" spans="1:5" x14ac:dyDescent="0.2">
      <c r="A33" s="137" t="s">
        <v>112</v>
      </c>
      <c r="B33" s="211">
        <v>2</v>
      </c>
      <c r="C33" s="211">
        <v>1</v>
      </c>
      <c r="D33" s="211">
        <v>1</v>
      </c>
      <c r="E33" s="212">
        <v>57</v>
      </c>
    </row>
    <row r="34" spans="1:5" x14ac:dyDescent="0.2">
      <c r="E34" s="97"/>
    </row>
    <row r="35" spans="1:5" x14ac:dyDescent="0.2">
      <c r="A35" s="204"/>
    </row>
  </sheetData>
  <sheetProtection password="CCE3" sheet="1" objects="1" scenarios="1"/>
  <mergeCells count="11">
    <mergeCell ref="A20:E20"/>
    <mergeCell ref="A25:E25"/>
    <mergeCell ref="A1:E1"/>
    <mergeCell ref="B2:D2"/>
    <mergeCell ref="B3:C3"/>
    <mergeCell ref="D3:D4"/>
    <mergeCell ref="E2:E4"/>
    <mergeCell ref="A2:A4"/>
    <mergeCell ref="A5:E5"/>
    <mergeCell ref="A10:E10"/>
    <mergeCell ref="A15:E15"/>
  </mergeCells>
  <pageMargins left="0.70866141732283472" right="0.70866141732283472" top="0.74803149606299213" bottom="0.74803149606299213" header="0.31496062992125984" footer="0.31496062992125984"/>
  <pageSetup paperSize="9" scale="93" firstPageNumber="107" orientation="portrait" useFirstPageNumber="1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E1"/>
    </sheetView>
  </sheetViews>
  <sheetFormatPr defaultRowHeight="15" x14ac:dyDescent="0.25"/>
  <cols>
    <col min="1" max="1" width="48.140625" customWidth="1"/>
    <col min="2" max="2" width="18.42578125" customWidth="1"/>
    <col min="3" max="3" width="19.28515625" customWidth="1"/>
    <col min="4" max="4" width="18.5703125" customWidth="1"/>
    <col min="5" max="5" width="19.28515625" customWidth="1"/>
  </cols>
  <sheetData>
    <row r="1" spans="1:8" ht="26.25" customHeight="1" x14ac:dyDescent="0.25">
      <c r="A1" s="380" t="s">
        <v>450</v>
      </c>
      <c r="B1" s="319"/>
      <c r="C1" s="319"/>
      <c r="D1" s="319"/>
      <c r="E1" s="319"/>
    </row>
    <row r="2" spans="1:8" ht="24" customHeight="1" x14ac:dyDescent="0.25">
      <c r="A2" s="376" t="s">
        <v>381</v>
      </c>
      <c r="B2" s="381" t="s">
        <v>120</v>
      </c>
      <c r="C2" s="381"/>
      <c r="D2" s="62"/>
      <c r="E2" s="321" t="s">
        <v>4</v>
      </c>
    </row>
    <row r="3" spans="1:8" ht="30" customHeight="1" x14ac:dyDescent="0.25">
      <c r="A3" s="382"/>
      <c r="B3" s="62" t="s">
        <v>4</v>
      </c>
      <c r="C3" s="62" t="s">
        <v>67</v>
      </c>
      <c r="D3" s="62" t="s">
        <v>65</v>
      </c>
      <c r="E3" s="321"/>
    </row>
    <row r="4" spans="1:8" ht="18" customHeight="1" x14ac:dyDescent="0.25">
      <c r="A4" s="103" t="s">
        <v>113</v>
      </c>
      <c r="B4" s="213" t="s">
        <v>368</v>
      </c>
      <c r="C4" s="76">
        <v>2</v>
      </c>
      <c r="D4" s="76">
        <v>1</v>
      </c>
      <c r="E4" s="214" t="s">
        <v>369</v>
      </c>
    </row>
    <row r="5" spans="1:8" ht="18" customHeight="1" x14ac:dyDescent="0.25">
      <c r="A5" s="103" t="s">
        <v>419</v>
      </c>
      <c r="B5" s="91">
        <v>3</v>
      </c>
      <c r="C5" s="76">
        <v>3</v>
      </c>
      <c r="D5" s="76">
        <v>0</v>
      </c>
      <c r="E5" s="214" t="s">
        <v>368</v>
      </c>
    </row>
    <row r="6" spans="1:8" ht="18" customHeight="1" x14ac:dyDescent="0.25">
      <c r="A6" s="103" t="s">
        <v>420</v>
      </c>
      <c r="B6" s="91">
        <v>0</v>
      </c>
      <c r="C6" s="76">
        <v>0</v>
      </c>
      <c r="D6" s="76">
        <v>0</v>
      </c>
      <c r="E6" s="214" t="s">
        <v>370</v>
      </c>
      <c r="H6" t="s">
        <v>418</v>
      </c>
    </row>
    <row r="7" spans="1:8" ht="18" customHeight="1" x14ac:dyDescent="0.25">
      <c r="A7" s="103" t="s">
        <v>421</v>
      </c>
      <c r="B7" s="91">
        <v>9</v>
      </c>
      <c r="C7" s="76">
        <v>9</v>
      </c>
      <c r="D7" s="76">
        <v>0</v>
      </c>
      <c r="E7" s="214" t="s">
        <v>371</v>
      </c>
    </row>
    <row r="8" spans="1:8" ht="18" customHeight="1" x14ac:dyDescent="0.25">
      <c r="A8" s="103" t="s">
        <v>422</v>
      </c>
      <c r="B8" s="91">
        <v>2</v>
      </c>
      <c r="C8" s="76">
        <v>0</v>
      </c>
      <c r="D8" s="76">
        <v>0</v>
      </c>
      <c r="E8" s="214" t="s">
        <v>372</v>
      </c>
    </row>
    <row r="9" spans="1:8" ht="18" customHeight="1" x14ac:dyDescent="0.25">
      <c r="A9" s="159" t="s">
        <v>423</v>
      </c>
      <c r="B9" s="215">
        <v>8765305.1600000001</v>
      </c>
      <c r="C9" s="216">
        <v>3765305.16</v>
      </c>
      <c r="D9" s="216">
        <v>2145593.64</v>
      </c>
      <c r="E9" s="214" t="s">
        <v>373</v>
      </c>
    </row>
    <row r="10" spans="1:8" x14ac:dyDescent="0.25">
      <c r="A10" s="23"/>
      <c r="B10" s="24"/>
      <c r="C10" s="22"/>
      <c r="D10" s="22"/>
      <c r="E10" s="22"/>
    </row>
    <row r="11" spans="1:8" x14ac:dyDescent="0.25">
      <c r="A11" s="378"/>
      <c r="B11" s="378"/>
      <c r="C11" s="378"/>
      <c r="D11" s="378"/>
      <c r="E11" s="378"/>
    </row>
    <row r="12" spans="1:8" x14ac:dyDescent="0.25">
      <c r="A12" s="371"/>
      <c r="B12" s="371"/>
      <c r="C12" s="371"/>
      <c r="D12" s="371"/>
      <c r="E12" s="371"/>
    </row>
    <row r="13" spans="1:8" x14ac:dyDescent="0.25">
      <c r="A13" s="371"/>
      <c r="B13" s="371"/>
      <c r="C13" s="371"/>
      <c r="D13" s="371"/>
      <c r="E13" s="371"/>
    </row>
    <row r="14" spans="1:8" x14ac:dyDescent="0.25">
      <c r="A14" s="378"/>
      <c r="B14" s="378"/>
      <c r="C14" s="378"/>
      <c r="D14" s="378"/>
      <c r="E14" s="378"/>
    </row>
    <row r="15" spans="1:8" x14ac:dyDescent="0.25">
      <c r="A15" s="378"/>
      <c r="B15" s="378"/>
      <c r="C15" s="378"/>
      <c r="D15" s="378"/>
      <c r="E15" s="378"/>
    </row>
    <row r="16" spans="1:8" x14ac:dyDescent="0.25">
      <c r="A16" s="379"/>
      <c r="B16" s="379"/>
      <c r="C16" s="379"/>
      <c r="D16" s="379"/>
      <c r="E16" s="379"/>
    </row>
    <row r="25" spans="8:8" x14ac:dyDescent="0.25">
      <c r="H25" s="18"/>
    </row>
  </sheetData>
  <sheetProtection password="CCE3" sheet="1" objects="1" scenarios="1"/>
  <mergeCells count="10">
    <mergeCell ref="A14:E14"/>
    <mergeCell ref="A15:E15"/>
    <mergeCell ref="A16:E16"/>
    <mergeCell ref="A1:E1"/>
    <mergeCell ref="B2:C2"/>
    <mergeCell ref="E2:E3"/>
    <mergeCell ref="A11:E11"/>
    <mergeCell ref="A12:E12"/>
    <mergeCell ref="A13:E13"/>
    <mergeCell ref="A2:A3"/>
  </mergeCells>
  <pageMargins left="0.70866141732283472" right="0.70866141732283472" top="0.78740157480314965" bottom="0.78740157480314965" header="0.31496062992125984" footer="0.31496062992125984"/>
  <pageSetup paperSize="9" firstPageNumber="108" orientation="landscape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P7" sqref="P7"/>
    </sheetView>
  </sheetViews>
  <sheetFormatPr defaultRowHeight="12.75" x14ac:dyDescent="0.2"/>
  <cols>
    <col min="1" max="1" width="44.7109375" style="101" customWidth="1"/>
    <col min="2" max="3" width="10.5703125" style="222" customWidth="1"/>
    <col min="4" max="4" width="8.42578125" style="222" customWidth="1"/>
    <col min="5" max="5" width="9" style="222" customWidth="1"/>
    <col min="6" max="8" width="8.42578125" style="222" customWidth="1"/>
    <col min="9" max="9" width="9.140625" style="222"/>
    <col min="10" max="16384" width="9.140625" style="1"/>
  </cols>
  <sheetData>
    <row r="1" spans="1:9" ht="41.25" customHeight="1" x14ac:dyDescent="0.2">
      <c r="A1" s="319" t="s">
        <v>451</v>
      </c>
      <c r="B1" s="319"/>
      <c r="C1" s="319"/>
      <c r="D1" s="319"/>
      <c r="E1" s="319"/>
      <c r="F1" s="319"/>
      <c r="G1" s="319"/>
      <c r="H1" s="319"/>
      <c r="I1" s="319"/>
    </row>
    <row r="2" spans="1:9" s="5" customFormat="1" ht="38.25" customHeight="1" x14ac:dyDescent="0.2">
      <c r="A2" s="205" t="s">
        <v>231</v>
      </c>
      <c r="B2" s="375" t="s">
        <v>419</v>
      </c>
      <c r="C2" s="375"/>
      <c r="D2" s="385" t="s">
        <v>420</v>
      </c>
      <c r="E2" s="385" t="s">
        <v>425</v>
      </c>
      <c r="F2" s="385" t="s">
        <v>426</v>
      </c>
      <c r="G2" s="385" t="s">
        <v>427</v>
      </c>
      <c r="H2" s="385" t="s">
        <v>428</v>
      </c>
      <c r="I2" s="375" t="s">
        <v>111</v>
      </c>
    </row>
    <row r="3" spans="1:9" s="5" customFormat="1" ht="86.25" customHeight="1" x14ac:dyDescent="0.2">
      <c r="A3" s="171" t="s">
        <v>88</v>
      </c>
      <c r="B3" s="138" t="s">
        <v>89</v>
      </c>
      <c r="C3" s="296" t="s">
        <v>424</v>
      </c>
      <c r="D3" s="386"/>
      <c r="E3" s="386"/>
      <c r="F3" s="386"/>
      <c r="G3" s="386"/>
      <c r="H3" s="386"/>
      <c r="I3" s="375"/>
    </row>
    <row r="4" spans="1:9" ht="15" customHeight="1" x14ac:dyDescent="0.2">
      <c r="A4" s="63" t="s">
        <v>130</v>
      </c>
      <c r="B4" s="138"/>
      <c r="C4" s="138"/>
      <c r="D4" s="138"/>
      <c r="E4" s="138">
        <v>1</v>
      </c>
      <c r="F4" s="138"/>
      <c r="G4" s="138"/>
      <c r="H4" s="138"/>
      <c r="I4" s="217">
        <f t="shared" ref="I4:I12" si="0">SUM(B4,D4:H4)</f>
        <v>1</v>
      </c>
    </row>
    <row r="5" spans="1:9" ht="15" customHeight="1" x14ac:dyDescent="0.2">
      <c r="A5" s="63" t="s">
        <v>131</v>
      </c>
      <c r="B5" s="138">
        <v>2</v>
      </c>
      <c r="C5" s="138"/>
      <c r="D5" s="138"/>
      <c r="E5" s="138"/>
      <c r="F5" s="138"/>
      <c r="G5" s="138"/>
      <c r="H5" s="138"/>
      <c r="I5" s="217">
        <f t="shared" si="0"/>
        <v>2</v>
      </c>
    </row>
    <row r="6" spans="1:9" ht="15" customHeight="1" x14ac:dyDescent="0.2">
      <c r="A6" s="63" t="s">
        <v>132</v>
      </c>
      <c r="B6" s="138">
        <v>1</v>
      </c>
      <c r="C6" s="138"/>
      <c r="D6" s="138">
        <v>1</v>
      </c>
      <c r="E6" s="138">
        <v>1</v>
      </c>
      <c r="F6" s="138">
        <v>3</v>
      </c>
      <c r="G6" s="138"/>
      <c r="H6" s="138"/>
      <c r="I6" s="217">
        <f t="shared" si="0"/>
        <v>6</v>
      </c>
    </row>
    <row r="7" spans="1:9" ht="15" customHeight="1" x14ac:dyDescent="0.2">
      <c r="A7" s="63" t="s">
        <v>147</v>
      </c>
      <c r="B7" s="138">
        <v>1</v>
      </c>
      <c r="C7" s="138"/>
      <c r="D7" s="138"/>
      <c r="E7" s="138"/>
      <c r="F7" s="138"/>
      <c r="G7" s="138"/>
      <c r="H7" s="138"/>
      <c r="I7" s="217">
        <f t="shared" si="0"/>
        <v>1</v>
      </c>
    </row>
    <row r="8" spans="1:9" ht="15" customHeight="1" x14ac:dyDescent="0.2">
      <c r="A8" s="63" t="s">
        <v>133</v>
      </c>
      <c r="B8" s="138"/>
      <c r="C8" s="138"/>
      <c r="D8" s="138"/>
      <c r="E8" s="138">
        <v>4</v>
      </c>
      <c r="F8" s="138"/>
      <c r="G8" s="138"/>
      <c r="H8" s="138"/>
      <c r="I8" s="217">
        <f t="shared" si="0"/>
        <v>4</v>
      </c>
    </row>
    <row r="9" spans="1:9" ht="15" customHeight="1" x14ac:dyDescent="0.2">
      <c r="A9" s="63" t="s">
        <v>166</v>
      </c>
      <c r="B9" s="138">
        <v>2</v>
      </c>
      <c r="C9" s="138"/>
      <c r="D9" s="138"/>
      <c r="E9" s="138"/>
      <c r="F9" s="138"/>
      <c r="G9" s="138"/>
      <c r="H9" s="138"/>
      <c r="I9" s="217">
        <f t="shared" si="0"/>
        <v>2</v>
      </c>
    </row>
    <row r="10" spans="1:9" ht="15" customHeight="1" x14ac:dyDescent="0.2">
      <c r="A10" s="63" t="s">
        <v>134</v>
      </c>
      <c r="B10" s="138">
        <v>5</v>
      </c>
      <c r="C10" s="138"/>
      <c r="D10" s="138"/>
      <c r="E10" s="138">
        <v>3</v>
      </c>
      <c r="F10" s="138"/>
      <c r="G10" s="138"/>
      <c r="H10" s="138"/>
      <c r="I10" s="217">
        <f t="shared" si="0"/>
        <v>8</v>
      </c>
    </row>
    <row r="11" spans="1:9" ht="15" customHeight="1" x14ac:dyDescent="0.2">
      <c r="A11" s="63" t="s">
        <v>135</v>
      </c>
      <c r="B11" s="138"/>
      <c r="C11" s="138"/>
      <c r="D11" s="138">
        <v>5</v>
      </c>
      <c r="E11" s="138"/>
      <c r="F11" s="138"/>
      <c r="G11" s="138"/>
      <c r="H11" s="138"/>
      <c r="I11" s="217">
        <f t="shared" si="0"/>
        <v>5</v>
      </c>
    </row>
    <row r="12" spans="1:9" ht="15" customHeight="1" x14ac:dyDescent="0.2">
      <c r="A12" s="63" t="s">
        <v>136</v>
      </c>
      <c r="B12" s="138">
        <v>2</v>
      </c>
      <c r="C12" s="138">
        <v>1</v>
      </c>
      <c r="D12" s="138">
        <v>5</v>
      </c>
      <c r="E12" s="138"/>
      <c r="F12" s="138"/>
      <c r="G12" s="138"/>
      <c r="H12" s="138">
        <v>2</v>
      </c>
      <c r="I12" s="217">
        <f t="shared" si="0"/>
        <v>9</v>
      </c>
    </row>
    <row r="13" spans="1:9" ht="15" customHeight="1" x14ac:dyDescent="0.2">
      <c r="A13" s="63" t="s">
        <v>137</v>
      </c>
      <c r="B13" s="138">
        <v>1</v>
      </c>
      <c r="C13" s="138"/>
      <c r="D13" s="138"/>
      <c r="E13" s="138">
        <v>3</v>
      </c>
      <c r="F13" s="138"/>
      <c r="G13" s="138"/>
      <c r="H13" s="138"/>
      <c r="I13" s="217">
        <f t="shared" ref="I13:I21" si="1">SUM(B13,D13:H13)</f>
        <v>4</v>
      </c>
    </row>
    <row r="14" spans="1:9" ht="15" customHeight="1" x14ac:dyDescent="0.2">
      <c r="A14" s="63" t="s">
        <v>138</v>
      </c>
      <c r="B14" s="138">
        <v>5</v>
      </c>
      <c r="C14" s="138">
        <v>1</v>
      </c>
      <c r="D14" s="138">
        <v>1</v>
      </c>
      <c r="E14" s="138">
        <v>6</v>
      </c>
      <c r="F14" s="138"/>
      <c r="G14" s="138"/>
      <c r="H14" s="138"/>
      <c r="I14" s="217">
        <f t="shared" si="1"/>
        <v>12</v>
      </c>
    </row>
    <row r="15" spans="1:9" ht="15" customHeight="1" x14ac:dyDescent="0.2">
      <c r="A15" s="63" t="s">
        <v>140</v>
      </c>
      <c r="B15" s="138"/>
      <c r="C15" s="138"/>
      <c r="D15" s="138"/>
      <c r="E15" s="138"/>
      <c r="F15" s="138">
        <v>1</v>
      </c>
      <c r="G15" s="138"/>
      <c r="H15" s="138"/>
      <c r="I15" s="217">
        <f t="shared" si="1"/>
        <v>1</v>
      </c>
    </row>
    <row r="16" spans="1:9" ht="15" customHeight="1" x14ac:dyDescent="0.2">
      <c r="A16" s="63" t="s">
        <v>141</v>
      </c>
      <c r="B16" s="138"/>
      <c r="C16" s="138"/>
      <c r="D16" s="138"/>
      <c r="E16" s="138">
        <v>1</v>
      </c>
      <c r="F16" s="138"/>
      <c r="G16" s="138"/>
      <c r="H16" s="138"/>
      <c r="I16" s="217">
        <f t="shared" si="1"/>
        <v>1</v>
      </c>
    </row>
    <row r="17" spans="1:9" ht="15" customHeight="1" x14ac:dyDescent="0.2">
      <c r="A17" s="63" t="s">
        <v>142</v>
      </c>
      <c r="B17" s="138"/>
      <c r="C17" s="138"/>
      <c r="D17" s="138"/>
      <c r="E17" s="138">
        <v>5</v>
      </c>
      <c r="F17" s="138"/>
      <c r="G17" s="138"/>
      <c r="H17" s="138"/>
      <c r="I17" s="217">
        <f t="shared" si="1"/>
        <v>5</v>
      </c>
    </row>
    <row r="18" spans="1:9" ht="15" customHeight="1" x14ac:dyDescent="0.2">
      <c r="A18" s="63" t="s">
        <v>143</v>
      </c>
      <c r="B18" s="138"/>
      <c r="C18" s="138"/>
      <c r="D18" s="138"/>
      <c r="E18" s="138">
        <v>1</v>
      </c>
      <c r="F18" s="138"/>
      <c r="G18" s="138"/>
      <c r="H18" s="138"/>
      <c r="I18" s="217">
        <f t="shared" si="1"/>
        <v>1</v>
      </c>
    </row>
    <row r="19" spans="1:9" ht="15" customHeight="1" x14ac:dyDescent="0.2">
      <c r="A19" s="63" t="s">
        <v>144</v>
      </c>
      <c r="B19" s="138">
        <v>1</v>
      </c>
      <c r="C19" s="138"/>
      <c r="D19" s="138">
        <v>13</v>
      </c>
      <c r="E19" s="138">
        <v>2</v>
      </c>
      <c r="F19" s="138">
        <v>1</v>
      </c>
      <c r="G19" s="138"/>
      <c r="H19" s="138"/>
      <c r="I19" s="217">
        <f t="shared" si="1"/>
        <v>17</v>
      </c>
    </row>
    <row r="20" spans="1:9" ht="15" customHeight="1" x14ac:dyDescent="0.2">
      <c r="A20" s="63" t="s">
        <v>145</v>
      </c>
      <c r="B20" s="138">
        <v>1</v>
      </c>
      <c r="C20" s="138"/>
      <c r="D20" s="138">
        <v>1</v>
      </c>
      <c r="E20" s="138">
        <v>5</v>
      </c>
      <c r="F20" s="138"/>
      <c r="G20" s="138"/>
      <c r="H20" s="138">
        <v>1</v>
      </c>
      <c r="I20" s="217">
        <f t="shared" si="1"/>
        <v>8</v>
      </c>
    </row>
    <row r="21" spans="1:9" ht="15" customHeight="1" x14ac:dyDescent="0.2">
      <c r="A21" s="63" t="s">
        <v>146</v>
      </c>
      <c r="B21" s="138">
        <v>6</v>
      </c>
      <c r="C21" s="138">
        <v>1</v>
      </c>
      <c r="D21" s="138">
        <v>2</v>
      </c>
      <c r="E21" s="138">
        <v>2</v>
      </c>
      <c r="F21" s="138">
        <v>1</v>
      </c>
      <c r="G21" s="138"/>
      <c r="H21" s="138"/>
      <c r="I21" s="217">
        <f t="shared" si="1"/>
        <v>11</v>
      </c>
    </row>
    <row r="22" spans="1:9" ht="15" customHeight="1" x14ac:dyDescent="0.2">
      <c r="A22" s="63" t="s">
        <v>149</v>
      </c>
      <c r="B22" s="138"/>
      <c r="C22" s="138"/>
      <c r="D22" s="138"/>
      <c r="E22" s="138"/>
      <c r="F22" s="138">
        <v>1</v>
      </c>
      <c r="G22" s="138"/>
      <c r="H22" s="138"/>
      <c r="I22" s="217">
        <f t="shared" ref="I22:I31" si="2">SUM(B22,D22:H22)</f>
        <v>1</v>
      </c>
    </row>
    <row r="23" spans="1:9" ht="15" customHeight="1" x14ac:dyDescent="0.2">
      <c r="A23" s="63" t="s">
        <v>153</v>
      </c>
      <c r="B23" s="138"/>
      <c r="C23" s="138"/>
      <c r="D23" s="138"/>
      <c r="E23" s="138">
        <v>1</v>
      </c>
      <c r="F23" s="138"/>
      <c r="G23" s="138"/>
      <c r="H23" s="138"/>
      <c r="I23" s="217">
        <f t="shared" si="2"/>
        <v>1</v>
      </c>
    </row>
    <row r="24" spans="1:9" ht="15" customHeight="1" x14ac:dyDescent="0.2">
      <c r="A24" s="63" t="s">
        <v>151</v>
      </c>
      <c r="B24" s="138">
        <v>3</v>
      </c>
      <c r="C24" s="138">
        <v>2</v>
      </c>
      <c r="D24" s="138"/>
      <c r="E24" s="138"/>
      <c r="F24" s="138"/>
      <c r="G24" s="138"/>
      <c r="H24" s="138"/>
      <c r="I24" s="217">
        <f t="shared" si="2"/>
        <v>3</v>
      </c>
    </row>
    <row r="25" spans="1:9" ht="15" customHeight="1" x14ac:dyDescent="0.2">
      <c r="A25" s="63" t="s">
        <v>152</v>
      </c>
      <c r="B25" s="138"/>
      <c r="C25" s="138"/>
      <c r="D25" s="138"/>
      <c r="E25" s="138"/>
      <c r="F25" s="138">
        <v>1</v>
      </c>
      <c r="G25" s="138"/>
      <c r="H25" s="138"/>
      <c r="I25" s="217">
        <f t="shared" si="2"/>
        <v>1</v>
      </c>
    </row>
    <row r="26" spans="1:9" ht="15" customHeight="1" x14ac:dyDescent="0.2">
      <c r="A26" s="63" t="s">
        <v>154</v>
      </c>
      <c r="B26" s="138">
        <v>11</v>
      </c>
      <c r="C26" s="138"/>
      <c r="D26" s="138">
        <v>14</v>
      </c>
      <c r="E26" s="138">
        <v>7</v>
      </c>
      <c r="F26" s="138">
        <v>16</v>
      </c>
      <c r="G26" s="138"/>
      <c r="H26" s="138"/>
      <c r="I26" s="217">
        <f t="shared" si="2"/>
        <v>48</v>
      </c>
    </row>
    <row r="27" spans="1:9" ht="15" customHeight="1" x14ac:dyDescent="0.2">
      <c r="A27" s="63" t="s">
        <v>155</v>
      </c>
      <c r="B27" s="138">
        <v>21</v>
      </c>
      <c r="C27" s="138"/>
      <c r="D27" s="138">
        <v>6</v>
      </c>
      <c r="E27" s="138">
        <v>10</v>
      </c>
      <c r="F27" s="138"/>
      <c r="G27" s="138"/>
      <c r="H27" s="138"/>
      <c r="I27" s="217">
        <f t="shared" si="2"/>
        <v>37</v>
      </c>
    </row>
    <row r="28" spans="1:9" ht="15" customHeight="1" x14ac:dyDescent="0.2">
      <c r="A28" s="63" t="s">
        <v>156</v>
      </c>
      <c r="B28" s="138">
        <v>7</v>
      </c>
      <c r="C28" s="138"/>
      <c r="D28" s="138"/>
      <c r="E28" s="138">
        <v>3</v>
      </c>
      <c r="F28" s="138">
        <v>1</v>
      </c>
      <c r="G28" s="138"/>
      <c r="H28" s="138"/>
      <c r="I28" s="217">
        <f t="shared" si="2"/>
        <v>11</v>
      </c>
    </row>
    <row r="29" spans="1:9" ht="15" customHeight="1" x14ac:dyDescent="0.2">
      <c r="A29" s="63" t="s">
        <v>157</v>
      </c>
      <c r="B29" s="138"/>
      <c r="C29" s="138"/>
      <c r="D29" s="138">
        <v>6</v>
      </c>
      <c r="E29" s="138"/>
      <c r="F29" s="138"/>
      <c r="G29" s="138">
        <v>2</v>
      </c>
      <c r="H29" s="138"/>
      <c r="I29" s="217">
        <f t="shared" si="2"/>
        <v>8</v>
      </c>
    </row>
    <row r="30" spans="1:9" ht="15" customHeight="1" x14ac:dyDescent="0.2">
      <c r="A30" s="63" t="s">
        <v>158</v>
      </c>
      <c r="B30" s="138"/>
      <c r="C30" s="138"/>
      <c r="D30" s="138">
        <v>3</v>
      </c>
      <c r="E30" s="138"/>
      <c r="F30" s="138"/>
      <c r="G30" s="138">
        <v>3</v>
      </c>
      <c r="H30" s="138"/>
      <c r="I30" s="217">
        <f t="shared" si="2"/>
        <v>6</v>
      </c>
    </row>
    <row r="31" spans="1:9" ht="15" customHeight="1" x14ac:dyDescent="0.2">
      <c r="A31" s="63" t="s">
        <v>159</v>
      </c>
      <c r="B31" s="138"/>
      <c r="C31" s="138"/>
      <c r="D31" s="138">
        <v>3</v>
      </c>
      <c r="E31" s="138">
        <v>6</v>
      </c>
      <c r="F31" s="138">
        <v>1</v>
      </c>
      <c r="G31" s="138"/>
      <c r="H31" s="138"/>
      <c r="I31" s="217">
        <f t="shared" si="2"/>
        <v>10</v>
      </c>
    </row>
    <row r="32" spans="1:9" ht="15" customHeight="1" x14ac:dyDescent="0.2">
      <c r="A32" s="63" t="s">
        <v>160</v>
      </c>
      <c r="B32" s="138">
        <v>6</v>
      </c>
      <c r="C32" s="138"/>
      <c r="D32" s="138">
        <v>10</v>
      </c>
      <c r="E32" s="138">
        <v>26</v>
      </c>
      <c r="F32" s="138">
        <v>24</v>
      </c>
      <c r="G32" s="138"/>
      <c r="H32" s="138"/>
      <c r="I32" s="217">
        <f t="shared" ref="I32:I44" si="3">SUM(B32,D32:H32)</f>
        <v>66</v>
      </c>
    </row>
    <row r="33" spans="1:9" ht="15" customHeight="1" x14ac:dyDescent="0.2">
      <c r="A33" s="63" t="s">
        <v>161</v>
      </c>
      <c r="B33" s="138">
        <v>8</v>
      </c>
      <c r="C33" s="138"/>
      <c r="D33" s="138"/>
      <c r="E33" s="138">
        <v>1</v>
      </c>
      <c r="F33" s="138">
        <v>1</v>
      </c>
      <c r="G33" s="138"/>
      <c r="H33" s="138"/>
      <c r="I33" s="217">
        <f t="shared" si="3"/>
        <v>10</v>
      </c>
    </row>
    <row r="34" spans="1:9" ht="15" customHeight="1" x14ac:dyDescent="0.2">
      <c r="A34" s="63" t="s">
        <v>169</v>
      </c>
      <c r="B34" s="138">
        <v>20</v>
      </c>
      <c r="C34" s="138">
        <v>1</v>
      </c>
      <c r="D34" s="138">
        <v>3</v>
      </c>
      <c r="E34" s="138">
        <v>11</v>
      </c>
      <c r="F34" s="138"/>
      <c r="G34" s="138"/>
      <c r="H34" s="138"/>
      <c r="I34" s="217">
        <f t="shared" si="3"/>
        <v>34</v>
      </c>
    </row>
    <row r="35" spans="1:9" ht="15" customHeight="1" x14ac:dyDescent="0.2">
      <c r="A35" s="63" t="s">
        <v>162</v>
      </c>
      <c r="B35" s="138">
        <v>1</v>
      </c>
      <c r="C35" s="138"/>
      <c r="D35" s="138"/>
      <c r="E35" s="138">
        <v>3</v>
      </c>
      <c r="F35" s="138">
        <v>1</v>
      </c>
      <c r="G35" s="138"/>
      <c r="H35" s="138"/>
      <c r="I35" s="217">
        <f t="shared" si="3"/>
        <v>5</v>
      </c>
    </row>
    <row r="36" spans="1:9" ht="15" customHeight="1" x14ac:dyDescent="0.2">
      <c r="A36" s="63" t="s">
        <v>148</v>
      </c>
      <c r="B36" s="138"/>
      <c r="C36" s="138"/>
      <c r="D36" s="138"/>
      <c r="E36" s="138">
        <v>3</v>
      </c>
      <c r="F36" s="138"/>
      <c r="G36" s="138"/>
      <c r="H36" s="138"/>
      <c r="I36" s="217">
        <f t="shared" si="3"/>
        <v>3</v>
      </c>
    </row>
    <row r="37" spans="1:9" ht="15" customHeight="1" x14ac:dyDescent="0.2">
      <c r="A37" s="63" t="s">
        <v>150</v>
      </c>
      <c r="B37" s="138">
        <v>33</v>
      </c>
      <c r="C37" s="138">
        <v>1</v>
      </c>
      <c r="D37" s="138">
        <v>5</v>
      </c>
      <c r="E37" s="138">
        <v>13</v>
      </c>
      <c r="F37" s="138">
        <v>3</v>
      </c>
      <c r="G37" s="138"/>
      <c r="H37" s="138"/>
      <c r="I37" s="217">
        <f t="shared" si="3"/>
        <v>54</v>
      </c>
    </row>
    <row r="38" spans="1:9" ht="15" customHeight="1" x14ac:dyDescent="0.2">
      <c r="A38" s="63" t="s">
        <v>163</v>
      </c>
      <c r="B38" s="138"/>
      <c r="C38" s="138"/>
      <c r="D38" s="138"/>
      <c r="E38" s="138"/>
      <c r="F38" s="138">
        <v>2</v>
      </c>
      <c r="G38" s="138"/>
      <c r="H38" s="138"/>
      <c r="I38" s="217">
        <f t="shared" si="3"/>
        <v>2</v>
      </c>
    </row>
    <row r="39" spans="1:9" ht="15" customHeight="1" x14ac:dyDescent="0.2">
      <c r="A39" s="63" t="s">
        <v>139</v>
      </c>
      <c r="B39" s="138">
        <v>2</v>
      </c>
      <c r="C39" s="138"/>
      <c r="D39" s="138">
        <v>2</v>
      </c>
      <c r="E39" s="138"/>
      <c r="F39" s="138"/>
      <c r="G39" s="138"/>
      <c r="H39" s="138"/>
      <c r="I39" s="217">
        <f t="shared" si="3"/>
        <v>4</v>
      </c>
    </row>
    <row r="40" spans="1:9" ht="15" customHeight="1" x14ac:dyDescent="0.2">
      <c r="A40" s="63" t="s">
        <v>164</v>
      </c>
      <c r="B40" s="138">
        <v>22</v>
      </c>
      <c r="C40" s="138">
        <v>1</v>
      </c>
      <c r="D40" s="138">
        <v>30</v>
      </c>
      <c r="E40" s="138">
        <v>6</v>
      </c>
      <c r="F40" s="138">
        <v>1</v>
      </c>
      <c r="G40" s="138"/>
      <c r="H40" s="138"/>
      <c r="I40" s="217">
        <f t="shared" si="3"/>
        <v>59</v>
      </c>
    </row>
    <row r="41" spans="1:9" ht="15" customHeight="1" x14ac:dyDescent="0.2">
      <c r="A41" s="63" t="s">
        <v>165</v>
      </c>
      <c r="B41" s="138">
        <v>2</v>
      </c>
      <c r="C41" s="138"/>
      <c r="D41" s="138"/>
      <c r="E41" s="138">
        <v>2</v>
      </c>
      <c r="F41" s="138"/>
      <c r="G41" s="138"/>
      <c r="H41" s="138"/>
      <c r="I41" s="217">
        <f t="shared" si="3"/>
        <v>4</v>
      </c>
    </row>
    <row r="42" spans="1:9" ht="15" customHeight="1" x14ac:dyDescent="0.2">
      <c r="A42" s="63" t="s">
        <v>167</v>
      </c>
      <c r="B42" s="138">
        <v>2</v>
      </c>
      <c r="C42" s="138"/>
      <c r="D42" s="138">
        <v>52</v>
      </c>
      <c r="E42" s="138">
        <v>4</v>
      </c>
      <c r="F42" s="138">
        <v>14</v>
      </c>
      <c r="G42" s="138"/>
      <c r="H42" s="138">
        <v>2</v>
      </c>
      <c r="I42" s="217">
        <f t="shared" si="3"/>
        <v>74</v>
      </c>
    </row>
    <row r="43" spans="1:9" ht="15" customHeight="1" x14ac:dyDescent="0.2">
      <c r="A43" s="63" t="s">
        <v>168</v>
      </c>
      <c r="B43" s="138"/>
      <c r="C43" s="138"/>
      <c r="D43" s="138">
        <v>2</v>
      </c>
      <c r="E43" s="138">
        <v>3</v>
      </c>
      <c r="F43" s="138">
        <v>5</v>
      </c>
      <c r="G43" s="138"/>
      <c r="H43" s="138"/>
      <c r="I43" s="217">
        <f t="shared" si="3"/>
        <v>10</v>
      </c>
    </row>
    <row r="44" spans="1:9" ht="15" customHeight="1" x14ac:dyDescent="0.2">
      <c r="A44" s="63" t="s">
        <v>170</v>
      </c>
      <c r="B44" s="138">
        <v>1</v>
      </c>
      <c r="C44" s="138"/>
      <c r="D44" s="138"/>
      <c r="E44" s="138"/>
      <c r="F44" s="138"/>
      <c r="G44" s="138"/>
      <c r="H44" s="138"/>
      <c r="I44" s="217">
        <f t="shared" si="3"/>
        <v>1</v>
      </c>
    </row>
    <row r="45" spans="1:9" x14ac:dyDescent="0.2">
      <c r="A45" s="104" t="s">
        <v>4</v>
      </c>
      <c r="B45" s="218">
        <f t="shared" ref="B45:I45" si="4">SUM(B4:B44)</f>
        <v>166</v>
      </c>
      <c r="C45" s="218">
        <f t="shared" si="4"/>
        <v>8</v>
      </c>
      <c r="D45" s="218">
        <f t="shared" si="4"/>
        <v>164</v>
      </c>
      <c r="E45" s="218">
        <f t="shared" si="4"/>
        <v>133</v>
      </c>
      <c r="F45" s="218">
        <f t="shared" si="4"/>
        <v>77</v>
      </c>
      <c r="G45" s="218">
        <f t="shared" si="4"/>
        <v>5</v>
      </c>
      <c r="H45" s="218">
        <f t="shared" si="4"/>
        <v>5</v>
      </c>
      <c r="I45" s="219">
        <f t="shared" si="4"/>
        <v>550</v>
      </c>
    </row>
    <row r="46" spans="1:9" x14ac:dyDescent="0.2">
      <c r="B46" s="220"/>
      <c r="C46" s="220"/>
      <c r="D46" s="221"/>
      <c r="E46" s="221"/>
      <c r="F46" s="221"/>
      <c r="G46" s="221"/>
      <c r="H46" s="221"/>
    </row>
    <row r="47" spans="1:9" x14ac:dyDescent="0.2">
      <c r="A47" s="384"/>
      <c r="B47" s="384"/>
      <c r="C47" s="384"/>
      <c r="D47" s="384"/>
      <c r="E47" s="384"/>
      <c r="F47" s="384"/>
      <c r="G47" s="384"/>
      <c r="H47" s="384"/>
      <c r="I47" s="384"/>
    </row>
    <row r="48" spans="1:9" x14ac:dyDescent="0.2">
      <c r="A48" s="384"/>
      <c r="B48" s="384"/>
      <c r="C48" s="384"/>
      <c r="D48" s="384"/>
      <c r="E48" s="384"/>
      <c r="F48" s="384"/>
      <c r="G48" s="384"/>
      <c r="H48" s="384"/>
      <c r="I48" s="384"/>
    </row>
    <row r="49" spans="1:9" x14ac:dyDescent="0.2">
      <c r="A49" s="384"/>
      <c r="B49" s="384"/>
      <c r="C49" s="384"/>
      <c r="D49" s="384"/>
      <c r="E49" s="384"/>
      <c r="F49" s="384"/>
      <c r="G49" s="384"/>
      <c r="H49" s="384"/>
      <c r="I49" s="384"/>
    </row>
    <row r="50" spans="1:9" x14ac:dyDescent="0.2">
      <c r="A50" s="384"/>
      <c r="B50" s="384"/>
      <c r="C50" s="384"/>
      <c r="D50" s="384"/>
      <c r="E50" s="384"/>
      <c r="F50" s="384"/>
      <c r="G50" s="384"/>
      <c r="H50" s="384"/>
      <c r="I50" s="384"/>
    </row>
    <row r="51" spans="1:9" x14ac:dyDescent="0.2">
      <c r="A51" s="384"/>
      <c r="B51" s="384"/>
      <c r="C51" s="384"/>
      <c r="D51" s="384"/>
      <c r="E51" s="384"/>
      <c r="F51" s="384"/>
      <c r="G51" s="384"/>
      <c r="H51" s="384"/>
      <c r="I51" s="384"/>
    </row>
    <row r="52" spans="1:9" x14ac:dyDescent="0.2">
      <c r="A52" s="383"/>
      <c r="B52" s="383"/>
      <c r="C52" s="383"/>
      <c r="D52" s="383"/>
      <c r="E52" s="383"/>
      <c r="F52" s="383"/>
      <c r="G52" s="383"/>
      <c r="H52" s="383"/>
      <c r="I52" s="383"/>
    </row>
  </sheetData>
  <sheetProtection password="CCE3" sheet="1" objects="1" scenarios="1"/>
  <mergeCells count="14">
    <mergeCell ref="B2:C2"/>
    <mergeCell ref="E2:E3"/>
    <mergeCell ref="A1:I1"/>
    <mergeCell ref="D2:D3"/>
    <mergeCell ref="F2:F3"/>
    <mergeCell ref="G2:G3"/>
    <mergeCell ref="H2:H3"/>
    <mergeCell ref="I2:I3"/>
    <mergeCell ref="A52:I52"/>
    <mergeCell ref="A47:I47"/>
    <mergeCell ref="A48:I48"/>
    <mergeCell ref="A49:I49"/>
    <mergeCell ref="A50:I50"/>
    <mergeCell ref="A51:I51"/>
  </mergeCells>
  <pageMargins left="0.39370078740157483" right="0.39370078740157483" top="0.39370078740157483" bottom="0.39370078740157483" header="0.31496062992125984" footer="0.31496062992125984"/>
  <pageSetup paperSize="9" scale="75" firstPageNumber="109" fitToWidth="0" orientation="portrait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Normal="100" workbookViewId="0">
      <selection activeCell="Q7" sqref="Q7"/>
    </sheetView>
  </sheetViews>
  <sheetFormatPr defaultRowHeight="15" x14ac:dyDescent="0.25"/>
  <cols>
    <col min="1" max="1" width="40.42578125" style="248" customWidth="1"/>
    <col min="2" max="11" width="12.7109375" style="232" customWidth="1"/>
    <col min="12" max="15" width="10.7109375" customWidth="1"/>
  </cols>
  <sheetData>
    <row r="1" spans="1:11" ht="21.75" customHeight="1" x14ac:dyDescent="0.25">
      <c r="A1" s="390" t="s">
        <v>229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25.5" customHeight="1" x14ac:dyDescent="0.25">
      <c r="A2" s="392" t="s">
        <v>231</v>
      </c>
      <c r="B2" s="391" t="s">
        <v>0</v>
      </c>
      <c r="C2" s="391"/>
      <c r="D2" s="391" t="s">
        <v>2</v>
      </c>
      <c r="E2" s="391"/>
      <c r="F2" s="391" t="s">
        <v>1</v>
      </c>
      <c r="G2" s="391"/>
      <c r="H2" s="391" t="s">
        <v>3</v>
      </c>
      <c r="I2" s="391"/>
      <c r="J2" s="389" t="s">
        <v>4</v>
      </c>
      <c r="K2" s="389"/>
    </row>
    <row r="3" spans="1:11" ht="15" customHeight="1" x14ac:dyDescent="0.25">
      <c r="A3" s="392"/>
      <c r="B3" s="223" t="s">
        <v>225</v>
      </c>
      <c r="C3" s="224" t="s">
        <v>226</v>
      </c>
      <c r="D3" s="223" t="s">
        <v>225</v>
      </c>
      <c r="E3" s="224" t="s">
        <v>226</v>
      </c>
      <c r="F3" s="223" t="s">
        <v>225</v>
      </c>
      <c r="G3" s="224" t="s">
        <v>226</v>
      </c>
      <c r="H3" s="223" t="s">
        <v>225</v>
      </c>
      <c r="I3" s="224" t="s">
        <v>226</v>
      </c>
      <c r="J3" s="237" t="s">
        <v>225</v>
      </c>
      <c r="K3" s="238" t="s">
        <v>226</v>
      </c>
    </row>
    <row r="4" spans="1:11" x14ac:dyDescent="0.25">
      <c r="A4" s="244" t="s">
        <v>232</v>
      </c>
      <c r="B4" s="393"/>
      <c r="C4" s="393"/>
      <c r="D4" s="393"/>
      <c r="E4" s="393"/>
      <c r="F4" s="393"/>
      <c r="G4" s="393"/>
      <c r="H4" s="393"/>
      <c r="I4" s="393"/>
      <c r="J4" s="393"/>
      <c r="K4" s="233"/>
    </row>
    <row r="5" spans="1:11" ht="45" customHeight="1" x14ac:dyDescent="0.25">
      <c r="A5" s="245" t="s">
        <v>224</v>
      </c>
      <c r="B5" s="225">
        <v>3.6299999999999999E-2</v>
      </c>
      <c r="C5" s="224">
        <v>7</v>
      </c>
      <c r="D5" s="225">
        <v>0</v>
      </c>
      <c r="E5" s="224">
        <v>0</v>
      </c>
      <c r="F5" s="225">
        <v>7.8700000000000006E-2</v>
      </c>
      <c r="G5" s="224">
        <v>7</v>
      </c>
      <c r="H5" s="225">
        <v>0</v>
      </c>
      <c r="I5" s="224">
        <v>0</v>
      </c>
      <c r="J5" s="239">
        <v>4.9599999999999998E-2</v>
      </c>
      <c r="K5" s="238">
        <v>14</v>
      </c>
    </row>
    <row r="6" spans="1:11" ht="38.25" x14ac:dyDescent="0.25">
      <c r="A6" s="245" t="s">
        <v>222</v>
      </c>
      <c r="B6" s="226"/>
      <c r="C6" s="227"/>
      <c r="D6" s="226"/>
      <c r="E6" s="227"/>
      <c r="F6" s="226"/>
      <c r="G6" s="227"/>
      <c r="H6" s="228">
        <v>0</v>
      </c>
      <c r="I6" s="229">
        <v>0</v>
      </c>
      <c r="J6" s="240">
        <v>0</v>
      </c>
      <c r="K6" s="241">
        <v>0</v>
      </c>
    </row>
    <row r="7" spans="1:11" x14ac:dyDescent="0.25">
      <c r="A7" s="244" t="s">
        <v>233</v>
      </c>
      <c r="B7" s="235"/>
      <c r="C7" s="236"/>
      <c r="D7" s="235"/>
      <c r="E7" s="236"/>
      <c r="F7" s="235"/>
      <c r="G7" s="236"/>
      <c r="H7" s="235"/>
      <c r="I7" s="236"/>
      <c r="J7" s="235"/>
      <c r="K7" s="236"/>
    </row>
    <row r="8" spans="1:11" ht="45" customHeight="1" x14ac:dyDescent="0.25">
      <c r="A8" s="245" t="s">
        <v>224</v>
      </c>
      <c r="B8" s="225">
        <v>6.25E-2</v>
      </c>
      <c r="C8" s="224">
        <v>2</v>
      </c>
      <c r="D8" s="225">
        <v>0</v>
      </c>
      <c r="E8" s="224">
        <v>0</v>
      </c>
      <c r="F8" s="225">
        <v>0</v>
      </c>
      <c r="G8" s="224">
        <v>0</v>
      </c>
      <c r="H8" s="225">
        <v>0</v>
      </c>
      <c r="I8" s="224">
        <v>0</v>
      </c>
      <c r="J8" s="239">
        <v>2.9899999999999999E-2</v>
      </c>
      <c r="K8" s="238">
        <v>2</v>
      </c>
    </row>
    <row r="9" spans="1:11" ht="38.25" x14ac:dyDescent="0.25">
      <c r="A9" s="245" t="s">
        <v>223</v>
      </c>
      <c r="B9" s="226"/>
      <c r="C9" s="227"/>
      <c r="D9" s="226"/>
      <c r="E9" s="227"/>
      <c r="F9" s="226"/>
      <c r="G9" s="227"/>
      <c r="H9" s="228">
        <v>0</v>
      </c>
      <c r="I9" s="229">
        <v>0</v>
      </c>
      <c r="J9" s="240">
        <v>0</v>
      </c>
      <c r="K9" s="241">
        <v>0</v>
      </c>
    </row>
    <row r="10" spans="1:11" x14ac:dyDescent="0.25">
      <c r="A10" s="244" t="s">
        <v>234</v>
      </c>
      <c r="B10" s="235"/>
      <c r="C10" s="236"/>
      <c r="D10" s="235"/>
      <c r="E10" s="236"/>
      <c r="F10" s="235"/>
      <c r="G10" s="236"/>
      <c r="H10" s="235"/>
      <c r="I10" s="236"/>
      <c r="J10" s="235"/>
      <c r="K10" s="236"/>
    </row>
    <row r="11" spans="1:11" ht="45" customHeight="1" x14ac:dyDescent="0.25">
      <c r="A11" s="245" t="s">
        <v>224</v>
      </c>
      <c r="B11" s="225">
        <v>0.5</v>
      </c>
      <c r="C11" s="224">
        <v>17</v>
      </c>
      <c r="D11" s="225">
        <v>0</v>
      </c>
      <c r="E11" s="224">
        <v>0</v>
      </c>
      <c r="F11" s="225">
        <v>0.37209999999999999</v>
      </c>
      <c r="G11" s="224">
        <v>16</v>
      </c>
      <c r="H11" s="225">
        <v>0</v>
      </c>
      <c r="I11" s="224">
        <v>0</v>
      </c>
      <c r="J11" s="239">
        <v>0.41770000000000002</v>
      </c>
      <c r="K11" s="238">
        <v>33</v>
      </c>
    </row>
    <row r="12" spans="1:11" ht="38.25" x14ac:dyDescent="0.25">
      <c r="A12" s="245" t="s">
        <v>223</v>
      </c>
      <c r="B12" s="226"/>
      <c r="C12" s="227"/>
      <c r="D12" s="226"/>
      <c r="E12" s="227"/>
      <c r="F12" s="226"/>
      <c r="G12" s="227"/>
      <c r="H12" s="228">
        <v>0</v>
      </c>
      <c r="I12" s="229">
        <v>0</v>
      </c>
      <c r="J12" s="240">
        <f>H12</f>
        <v>0</v>
      </c>
      <c r="K12" s="241">
        <f>I12</f>
        <v>0</v>
      </c>
    </row>
    <row r="13" spans="1:11" x14ac:dyDescent="0.25">
      <c r="A13" s="244" t="s">
        <v>235</v>
      </c>
      <c r="B13" s="235"/>
      <c r="C13" s="236"/>
      <c r="D13" s="235"/>
      <c r="E13" s="236"/>
      <c r="F13" s="235"/>
      <c r="G13" s="236"/>
      <c r="H13" s="235"/>
      <c r="I13" s="236"/>
      <c r="J13" s="235"/>
      <c r="K13" s="236"/>
    </row>
    <row r="14" spans="1:11" ht="38.25" x14ac:dyDescent="0.25">
      <c r="A14" s="245" t="s">
        <v>224</v>
      </c>
      <c r="B14" s="225">
        <v>0.109</v>
      </c>
      <c r="C14" s="224">
        <v>17</v>
      </c>
      <c r="D14" s="225">
        <v>0</v>
      </c>
      <c r="E14" s="224">
        <v>0</v>
      </c>
      <c r="F14" s="225">
        <v>0</v>
      </c>
      <c r="G14" s="224">
        <v>0</v>
      </c>
      <c r="H14" s="225">
        <v>0</v>
      </c>
      <c r="I14" s="224">
        <v>0</v>
      </c>
      <c r="J14" s="239">
        <v>0.109</v>
      </c>
      <c r="K14" s="238">
        <v>17</v>
      </c>
    </row>
    <row r="15" spans="1:11" ht="38.25" x14ac:dyDescent="0.25">
      <c r="A15" s="245" t="s">
        <v>223</v>
      </c>
      <c r="B15" s="226"/>
      <c r="C15" s="227"/>
      <c r="D15" s="226"/>
      <c r="E15" s="227"/>
      <c r="F15" s="226"/>
      <c r="G15" s="227"/>
      <c r="H15" s="228">
        <v>0</v>
      </c>
      <c r="I15" s="229">
        <v>0</v>
      </c>
      <c r="J15" s="240">
        <f>H15</f>
        <v>0</v>
      </c>
      <c r="K15" s="241">
        <f>I15</f>
        <v>0</v>
      </c>
    </row>
    <row r="16" spans="1:11" s="25" customFormat="1" ht="17.25" customHeight="1" x14ac:dyDescent="0.25">
      <c r="A16" s="246" t="s">
        <v>236</v>
      </c>
      <c r="B16" s="234"/>
      <c r="C16" s="233"/>
      <c r="D16" s="234"/>
      <c r="E16" s="233"/>
      <c r="F16" s="234"/>
      <c r="G16" s="233"/>
      <c r="H16" s="234"/>
      <c r="I16" s="233"/>
      <c r="J16" s="234"/>
      <c r="K16" s="233"/>
    </row>
    <row r="17" spans="1:11" ht="45.75" customHeight="1" x14ac:dyDescent="0.25">
      <c r="A17" s="245" t="s">
        <v>224</v>
      </c>
      <c r="B17" s="225">
        <v>0.2</v>
      </c>
      <c r="C17" s="224">
        <v>8</v>
      </c>
      <c r="D17" s="225">
        <v>0</v>
      </c>
      <c r="E17" s="224">
        <v>0</v>
      </c>
      <c r="F17" s="225">
        <v>6.25E-2</v>
      </c>
      <c r="G17" s="224">
        <v>3</v>
      </c>
      <c r="H17" s="225">
        <v>0</v>
      </c>
      <c r="I17" s="224">
        <v>0</v>
      </c>
      <c r="J17" s="239">
        <v>0.125</v>
      </c>
      <c r="K17" s="238">
        <v>11</v>
      </c>
    </row>
    <row r="18" spans="1:11" ht="38.25" x14ac:dyDescent="0.25">
      <c r="A18" s="245" t="s">
        <v>223</v>
      </c>
      <c r="B18" s="226"/>
      <c r="C18" s="227"/>
      <c r="D18" s="226"/>
      <c r="E18" s="227"/>
      <c r="F18" s="226"/>
      <c r="G18" s="227"/>
      <c r="H18" s="228">
        <v>0</v>
      </c>
      <c r="I18" s="229">
        <v>0</v>
      </c>
      <c r="J18" s="240">
        <f>H18</f>
        <v>0</v>
      </c>
      <c r="K18" s="241">
        <f>I18</f>
        <v>0</v>
      </c>
    </row>
    <row r="19" spans="1:11" x14ac:dyDescent="0.25">
      <c r="A19" s="244" t="s">
        <v>237</v>
      </c>
      <c r="B19" s="235"/>
      <c r="C19" s="236"/>
      <c r="D19" s="235"/>
      <c r="E19" s="236"/>
      <c r="F19" s="235"/>
      <c r="G19" s="236"/>
      <c r="H19" s="235"/>
      <c r="I19" s="236"/>
      <c r="J19" s="235"/>
      <c r="K19" s="236"/>
    </row>
    <row r="20" spans="1:11" ht="38.25" x14ac:dyDescent="0.25">
      <c r="A20" s="245" t="s">
        <v>224</v>
      </c>
      <c r="B20" s="225">
        <v>0.1111</v>
      </c>
      <c r="C20" s="224">
        <v>9</v>
      </c>
      <c r="D20" s="225">
        <v>0</v>
      </c>
      <c r="E20" s="224">
        <v>0</v>
      </c>
      <c r="F20" s="225">
        <v>0.18459999999999999</v>
      </c>
      <c r="G20" s="224">
        <v>12</v>
      </c>
      <c r="H20" s="225">
        <v>0</v>
      </c>
      <c r="I20" s="224">
        <v>0</v>
      </c>
      <c r="J20" s="239">
        <v>0.1409</v>
      </c>
      <c r="K20" s="238">
        <v>21</v>
      </c>
    </row>
    <row r="21" spans="1:11" ht="38.25" x14ac:dyDescent="0.25">
      <c r="A21" s="245" t="s">
        <v>223</v>
      </c>
      <c r="B21" s="226"/>
      <c r="C21" s="227"/>
      <c r="D21" s="226"/>
      <c r="E21" s="227"/>
      <c r="F21" s="226"/>
      <c r="G21" s="227"/>
      <c r="H21" s="228">
        <v>0</v>
      </c>
      <c r="I21" s="229">
        <v>0</v>
      </c>
      <c r="J21" s="240">
        <f>H21</f>
        <v>0</v>
      </c>
      <c r="K21" s="241">
        <f>I21</f>
        <v>0</v>
      </c>
    </row>
    <row r="22" spans="1:11" x14ac:dyDescent="0.25">
      <c r="A22" s="244" t="s">
        <v>238</v>
      </c>
      <c r="B22" s="235"/>
      <c r="C22" s="236"/>
      <c r="D22" s="235"/>
      <c r="E22" s="236"/>
      <c r="F22" s="235"/>
      <c r="G22" s="236"/>
      <c r="H22" s="235"/>
      <c r="I22" s="236"/>
      <c r="J22" s="235"/>
      <c r="K22" s="236"/>
    </row>
    <row r="23" spans="1:11" ht="38.25" x14ac:dyDescent="0.25">
      <c r="A23" s="245" t="s">
        <v>224</v>
      </c>
      <c r="B23" s="225">
        <v>7.0300000000000001E-2</v>
      </c>
      <c r="C23" s="224">
        <v>23</v>
      </c>
      <c r="D23" s="225">
        <v>0</v>
      </c>
      <c r="E23" s="224">
        <v>0</v>
      </c>
      <c r="F23" s="225">
        <v>5.6300000000000003E-2</v>
      </c>
      <c r="G23" s="224">
        <v>8</v>
      </c>
      <c r="H23" s="225">
        <v>0.66669999999999996</v>
      </c>
      <c r="I23" s="224">
        <v>2</v>
      </c>
      <c r="J23" s="239">
        <v>6.2300000000000001E-2</v>
      </c>
      <c r="K23" s="238">
        <v>33</v>
      </c>
    </row>
    <row r="24" spans="1:11" ht="38.25" x14ac:dyDescent="0.25">
      <c r="A24" s="245" t="s">
        <v>223</v>
      </c>
      <c r="B24" s="226"/>
      <c r="C24" s="227"/>
      <c r="D24" s="226"/>
      <c r="E24" s="227"/>
      <c r="F24" s="226"/>
      <c r="G24" s="227"/>
      <c r="H24" s="228">
        <v>0.66700000000000004</v>
      </c>
      <c r="I24" s="229">
        <v>2</v>
      </c>
      <c r="J24" s="240">
        <f>H24</f>
        <v>0.66700000000000004</v>
      </c>
      <c r="K24" s="241">
        <f>I24</f>
        <v>2</v>
      </c>
    </row>
    <row r="25" spans="1:11" x14ac:dyDescent="0.25">
      <c r="A25" s="244" t="s">
        <v>239</v>
      </c>
      <c r="B25" s="235"/>
      <c r="C25" s="236"/>
      <c r="D25" s="235"/>
      <c r="E25" s="236"/>
      <c r="F25" s="235"/>
      <c r="G25" s="236"/>
      <c r="H25" s="235"/>
      <c r="I25" s="236"/>
      <c r="J25" s="235"/>
      <c r="K25" s="236"/>
    </row>
    <row r="26" spans="1:11" ht="38.25" x14ac:dyDescent="0.25">
      <c r="A26" s="245" t="s">
        <v>224</v>
      </c>
      <c r="B26" s="225">
        <v>9.8599999999999993E-2</v>
      </c>
      <c r="C26" s="224">
        <v>7</v>
      </c>
      <c r="D26" s="225">
        <v>0</v>
      </c>
      <c r="E26" s="224">
        <v>0</v>
      </c>
      <c r="F26" s="225">
        <v>4.65E-2</v>
      </c>
      <c r="G26" s="224">
        <v>2</v>
      </c>
      <c r="H26" s="225">
        <v>0</v>
      </c>
      <c r="I26" s="224">
        <v>0</v>
      </c>
      <c r="J26" s="239">
        <v>7.8899999999999998E-2</v>
      </c>
      <c r="K26" s="238">
        <v>9</v>
      </c>
    </row>
    <row r="27" spans="1:11" ht="38.25" x14ac:dyDescent="0.25">
      <c r="A27" s="245" t="s">
        <v>223</v>
      </c>
      <c r="B27" s="226"/>
      <c r="C27" s="227"/>
      <c r="D27" s="226"/>
      <c r="E27" s="227"/>
      <c r="F27" s="226"/>
      <c r="G27" s="227"/>
      <c r="H27" s="228">
        <v>0</v>
      </c>
      <c r="I27" s="229">
        <v>0</v>
      </c>
      <c r="J27" s="240">
        <f>H27</f>
        <v>0</v>
      </c>
      <c r="K27" s="241">
        <f>I27</f>
        <v>0</v>
      </c>
    </row>
    <row r="28" spans="1:11" s="249" customFormat="1" ht="15" customHeight="1" x14ac:dyDescent="0.25">
      <c r="A28" s="394" t="s">
        <v>366</v>
      </c>
      <c r="B28" s="395"/>
      <c r="C28" s="395"/>
      <c r="D28" s="395"/>
      <c r="E28" s="395"/>
      <c r="F28" s="395"/>
      <c r="G28" s="395"/>
      <c r="H28" s="395"/>
      <c r="I28" s="395"/>
      <c r="J28" s="395"/>
      <c r="K28" s="396"/>
    </row>
    <row r="29" spans="1:11" ht="38.25" x14ac:dyDescent="0.25">
      <c r="A29" s="245" t="s">
        <v>224</v>
      </c>
      <c r="B29" s="230">
        <v>9.64E-2</v>
      </c>
      <c r="C29" s="231">
        <v>90</v>
      </c>
      <c r="D29" s="230">
        <v>0</v>
      </c>
      <c r="E29" s="231">
        <v>0</v>
      </c>
      <c r="F29" s="230">
        <v>0.1041</v>
      </c>
      <c r="G29" s="231">
        <v>48</v>
      </c>
      <c r="H29" s="228">
        <v>0.16669999999999999</v>
      </c>
      <c r="I29" s="229">
        <v>2</v>
      </c>
      <c r="J29" s="239">
        <v>9.5600000000000004E-2</v>
      </c>
      <c r="K29" s="238">
        <v>140</v>
      </c>
    </row>
    <row r="30" spans="1:11" ht="38.25" x14ac:dyDescent="0.25">
      <c r="A30" s="245" t="s">
        <v>223</v>
      </c>
      <c r="B30" s="226"/>
      <c r="C30" s="227"/>
      <c r="D30" s="226"/>
      <c r="E30" s="227"/>
      <c r="F30" s="226"/>
      <c r="G30" s="227"/>
      <c r="H30" s="228">
        <v>0.16700000000000001</v>
      </c>
      <c r="I30" s="229">
        <v>2</v>
      </c>
      <c r="J30" s="240">
        <f>H30</f>
        <v>0.16700000000000001</v>
      </c>
      <c r="K30" s="241">
        <f>I30</f>
        <v>2</v>
      </c>
    </row>
    <row r="31" spans="1:11" ht="15" customHeight="1" x14ac:dyDescent="0.25">
      <c r="A31" s="247" t="s">
        <v>366</v>
      </c>
      <c r="B31" s="242">
        <f>B29</f>
        <v>9.64E-2</v>
      </c>
      <c r="C31" s="243">
        <v>90</v>
      </c>
      <c r="D31" s="242">
        <f>D29</f>
        <v>0</v>
      </c>
      <c r="E31" s="243">
        <f>SUM(E5,E8,E29)</f>
        <v>0</v>
      </c>
      <c r="F31" s="242">
        <f>F29</f>
        <v>0.1041</v>
      </c>
      <c r="G31" s="243">
        <v>48</v>
      </c>
      <c r="H31" s="242">
        <v>0.16700000000000001</v>
      </c>
      <c r="I31" s="243">
        <f>SUM(I5,I8,I29)</f>
        <v>2</v>
      </c>
      <c r="J31" s="242">
        <v>9.5600000000000004E-2</v>
      </c>
      <c r="K31" s="243">
        <v>140</v>
      </c>
    </row>
    <row r="33" spans="1:10" x14ac:dyDescent="0.25">
      <c r="A33" s="387"/>
      <c r="B33" s="387"/>
      <c r="C33" s="387"/>
      <c r="D33" s="387"/>
      <c r="E33" s="387"/>
      <c r="F33" s="387"/>
      <c r="G33" s="387"/>
      <c r="H33" s="387"/>
      <c r="I33" s="387"/>
      <c r="J33" s="387"/>
    </row>
    <row r="34" spans="1:10" x14ac:dyDescent="0.25">
      <c r="A34" s="388"/>
      <c r="B34" s="388"/>
      <c r="C34" s="388"/>
      <c r="D34" s="388"/>
      <c r="E34" s="388"/>
      <c r="F34" s="388"/>
      <c r="G34" s="388"/>
      <c r="H34" s="388"/>
      <c r="I34" s="388"/>
      <c r="J34" s="388"/>
    </row>
  </sheetData>
  <sheetProtection password="CCE3" sheet="1" objects="1" scenarios="1"/>
  <mergeCells count="11">
    <mergeCell ref="A33:J33"/>
    <mergeCell ref="A34:J34"/>
    <mergeCell ref="J2:K2"/>
    <mergeCell ref="A1:K1"/>
    <mergeCell ref="B2:C2"/>
    <mergeCell ref="D2:E2"/>
    <mergeCell ref="F2:G2"/>
    <mergeCell ref="H2:I2"/>
    <mergeCell ref="A2:A3"/>
    <mergeCell ref="B4:J4"/>
    <mergeCell ref="A28:K28"/>
  </mergeCells>
  <pageMargins left="0.70866141732283472" right="0.70866141732283472" top="0.78740157480314965" bottom="0.78740157480314965" header="0.31496062992125984" footer="0.31496062992125984"/>
  <pageSetup paperSize="9" scale="78" firstPageNumber="110" fitToHeight="0" orientation="landscape" useFirstPageNumber="1" r:id="rId1"/>
  <headerFooter>
    <oddFooter>&amp;C&amp;P</oddFooter>
  </headerFooter>
  <rowBreaks count="1" manualBreakCount="1">
    <brk id="1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E13"/>
  <sheetViews>
    <sheetView workbookViewId="0">
      <selection activeCell="G33" sqref="G32:G33"/>
    </sheetView>
  </sheetViews>
  <sheetFormatPr defaultRowHeight="12.75" x14ac:dyDescent="0.2"/>
  <cols>
    <col min="1" max="1" width="39" style="120" customWidth="1"/>
    <col min="2" max="2" width="18.5703125" style="118" customWidth="1"/>
    <col min="3" max="3" width="16" style="118" customWidth="1"/>
    <col min="4" max="16384" width="9.140625" style="1"/>
  </cols>
  <sheetData>
    <row r="1" spans="1:5" ht="42.75" customHeight="1" x14ac:dyDescent="0.25">
      <c r="A1" s="380" t="s">
        <v>187</v>
      </c>
      <c r="B1" s="319"/>
      <c r="C1" s="319"/>
      <c r="E1" s="17"/>
    </row>
    <row r="2" spans="1:5" s="5" customFormat="1" ht="38.25" customHeight="1" x14ac:dyDescent="0.2">
      <c r="A2" s="205" t="s">
        <v>381</v>
      </c>
      <c r="B2" s="251" t="s">
        <v>115</v>
      </c>
      <c r="C2" s="62" t="s">
        <v>429</v>
      </c>
    </row>
    <row r="3" spans="1:5" s="6" customFormat="1" x14ac:dyDescent="0.2">
      <c r="A3" s="162" t="s">
        <v>237</v>
      </c>
      <c r="B3" s="217">
        <v>2</v>
      </c>
      <c r="C3" s="217">
        <v>0</v>
      </c>
    </row>
    <row r="4" spans="1:5" s="6" customFormat="1" x14ac:dyDescent="0.2">
      <c r="A4" s="162" t="s">
        <v>232</v>
      </c>
      <c r="B4" s="217">
        <v>2</v>
      </c>
      <c r="C4" s="217">
        <v>2</v>
      </c>
    </row>
    <row r="5" spans="1:5" s="6" customFormat="1" x14ac:dyDescent="0.2">
      <c r="A5" s="162" t="s">
        <v>233</v>
      </c>
      <c r="B5" s="217">
        <v>2</v>
      </c>
      <c r="C5" s="217">
        <v>4</v>
      </c>
    </row>
    <row r="6" spans="1:5" s="6" customFormat="1" x14ac:dyDescent="0.2">
      <c r="A6" s="162" t="s">
        <v>234</v>
      </c>
      <c r="B6" s="217">
        <v>0</v>
      </c>
      <c r="C6" s="217">
        <v>0</v>
      </c>
    </row>
    <row r="7" spans="1:5" s="6" customFormat="1" x14ac:dyDescent="0.2">
      <c r="A7" s="162" t="s">
        <v>235</v>
      </c>
      <c r="B7" s="217">
        <v>0</v>
      </c>
      <c r="C7" s="217">
        <v>1</v>
      </c>
    </row>
    <row r="8" spans="1:5" s="6" customFormat="1" x14ac:dyDescent="0.2">
      <c r="A8" s="162" t="s">
        <v>236</v>
      </c>
      <c r="B8" s="217">
        <v>1</v>
      </c>
      <c r="C8" s="217">
        <v>0</v>
      </c>
    </row>
    <row r="9" spans="1:5" s="6" customFormat="1" x14ac:dyDescent="0.2">
      <c r="A9" s="162" t="s">
        <v>238</v>
      </c>
      <c r="B9" s="217">
        <v>2</v>
      </c>
      <c r="C9" s="217">
        <v>2</v>
      </c>
    </row>
    <row r="10" spans="1:5" s="6" customFormat="1" x14ac:dyDescent="0.2">
      <c r="A10" s="162" t="s">
        <v>239</v>
      </c>
      <c r="B10" s="217">
        <v>0</v>
      </c>
      <c r="C10" s="217">
        <v>0</v>
      </c>
    </row>
    <row r="11" spans="1:5" s="6" customFormat="1" ht="12.75" customHeight="1" x14ac:dyDescent="0.2">
      <c r="A11" s="162" t="s">
        <v>430</v>
      </c>
      <c r="B11" s="217"/>
      <c r="C11" s="217"/>
    </row>
    <row r="12" spans="1:5" ht="12.75" customHeight="1" x14ac:dyDescent="0.2">
      <c r="A12" s="104" t="s">
        <v>4</v>
      </c>
      <c r="B12" s="218">
        <f>SUM(B3:B11)</f>
        <v>9</v>
      </c>
      <c r="C12" s="218">
        <f>SUM(C3:C11)</f>
        <v>9</v>
      </c>
    </row>
    <row r="13" spans="1:5" ht="12.75" customHeight="1" x14ac:dyDescent="0.2">
      <c r="A13" s="250"/>
      <c r="B13" s="250"/>
      <c r="C13" s="250"/>
    </row>
  </sheetData>
  <sheetProtection password="CCE3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rstPageNumber="112" orientation="portrait" useFirstPageNumber="1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A25" sqref="A25:G25"/>
    </sheetView>
  </sheetViews>
  <sheetFormatPr defaultRowHeight="12.75" x14ac:dyDescent="0.2"/>
  <cols>
    <col min="1" max="1" width="29.85546875" style="259" customWidth="1"/>
    <col min="2" max="2" width="19.140625" style="220" customWidth="1"/>
    <col min="3" max="3" width="22.28515625" style="220" customWidth="1"/>
    <col min="4" max="4" width="19.28515625" style="220" customWidth="1"/>
    <col min="5" max="6" width="25.140625" style="220" customWidth="1"/>
    <col min="7" max="7" width="19" style="222" customWidth="1"/>
    <col min="8" max="16384" width="9.140625" style="1"/>
  </cols>
  <sheetData>
    <row r="1" spans="1:13" ht="25.5" customHeight="1" x14ac:dyDescent="0.2">
      <c r="A1" s="399" t="s">
        <v>188</v>
      </c>
      <c r="B1" s="400"/>
      <c r="C1" s="400"/>
      <c r="D1" s="400"/>
      <c r="E1" s="400"/>
      <c r="F1" s="400"/>
      <c r="G1" s="401"/>
    </row>
    <row r="2" spans="1:13" s="5" customFormat="1" ht="30" customHeight="1" x14ac:dyDescent="0.2">
      <c r="A2" s="361" t="s">
        <v>431</v>
      </c>
      <c r="B2" s="402" t="s">
        <v>118</v>
      </c>
      <c r="C2" s="402"/>
      <c r="D2" s="402"/>
      <c r="E2" s="402" t="s">
        <v>119</v>
      </c>
      <c r="F2" s="402"/>
      <c r="G2" s="402"/>
      <c r="H2" s="1"/>
      <c r="I2" s="1"/>
      <c r="J2" s="1"/>
      <c r="K2" s="1"/>
      <c r="L2" s="1"/>
      <c r="M2" s="16"/>
    </row>
    <row r="3" spans="1:13" s="5" customFormat="1" ht="43.5" customHeight="1" x14ac:dyDescent="0.2">
      <c r="A3" s="403"/>
      <c r="B3" s="252" t="s">
        <v>116</v>
      </c>
      <c r="C3" s="252" t="s">
        <v>117</v>
      </c>
      <c r="D3" s="62" t="s">
        <v>129</v>
      </c>
      <c r="E3" s="252" t="s">
        <v>116</v>
      </c>
      <c r="F3" s="252" t="s">
        <v>117</v>
      </c>
      <c r="G3" s="62" t="s">
        <v>129</v>
      </c>
      <c r="H3" s="1"/>
      <c r="I3" s="1"/>
      <c r="J3" s="1"/>
      <c r="K3" s="1"/>
      <c r="L3" s="1"/>
      <c r="M3" s="16"/>
    </row>
    <row r="4" spans="1:13" s="6" customFormat="1" ht="15.95" customHeight="1" x14ac:dyDescent="0.2">
      <c r="A4" s="253" t="s">
        <v>237</v>
      </c>
      <c r="B4" s="261">
        <v>23</v>
      </c>
      <c r="C4" s="261">
        <v>10</v>
      </c>
      <c r="D4" s="261">
        <v>5</v>
      </c>
      <c r="E4" s="261">
        <v>0</v>
      </c>
      <c r="F4" s="261">
        <v>0</v>
      </c>
      <c r="G4" s="261">
        <v>0</v>
      </c>
      <c r="H4" s="1"/>
      <c r="I4" s="1"/>
      <c r="J4" s="1"/>
      <c r="K4" s="1"/>
      <c r="L4" s="1"/>
    </row>
    <row r="5" spans="1:13" s="6" customFormat="1" ht="15.95" customHeight="1" x14ac:dyDescent="0.2">
      <c r="A5" s="266" t="s">
        <v>112</v>
      </c>
      <c r="B5" s="262">
        <v>5</v>
      </c>
      <c r="C5" s="262">
        <v>1</v>
      </c>
      <c r="D5" s="262">
        <v>0</v>
      </c>
      <c r="E5" s="262">
        <v>0</v>
      </c>
      <c r="F5" s="262">
        <v>0</v>
      </c>
      <c r="G5" s="262">
        <v>0</v>
      </c>
      <c r="H5" s="1"/>
      <c r="I5" s="1"/>
      <c r="J5" s="1"/>
      <c r="K5" s="1"/>
      <c r="L5" s="1"/>
    </row>
    <row r="6" spans="1:13" s="6" customFormat="1" ht="15.95" customHeight="1" x14ac:dyDescent="0.2">
      <c r="A6" s="253" t="s">
        <v>232</v>
      </c>
      <c r="B6" s="261">
        <v>4</v>
      </c>
      <c r="C6" s="261">
        <v>8</v>
      </c>
      <c r="D6" s="261">
        <v>0</v>
      </c>
      <c r="E6" s="261">
        <v>1</v>
      </c>
      <c r="F6" s="261">
        <v>18</v>
      </c>
      <c r="G6" s="261">
        <v>0</v>
      </c>
      <c r="H6" s="1"/>
      <c r="I6" s="1"/>
      <c r="J6" s="1"/>
      <c r="K6" s="1"/>
      <c r="L6" s="1"/>
    </row>
    <row r="7" spans="1:13" s="6" customFormat="1" ht="15.95" customHeight="1" x14ac:dyDescent="0.2">
      <c r="A7" s="266" t="s">
        <v>112</v>
      </c>
      <c r="B7" s="262">
        <v>1</v>
      </c>
      <c r="C7" s="262">
        <v>3</v>
      </c>
      <c r="D7" s="262">
        <v>0</v>
      </c>
      <c r="E7" s="262">
        <v>0</v>
      </c>
      <c r="F7" s="262">
        <v>10</v>
      </c>
      <c r="G7" s="262">
        <v>0</v>
      </c>
      <c r="H7" s="1"/>
      <c r="I7" s="1"/>
      <c r="J7" s="1"/>
      <c r="K7" s="1"/>
      <c r="L7" s="1"/>
    </row>
    <row r="8" spans="1:13" ht="15.95" customHeight="1" x14ac:dyDescent="0.2">
      <c r="A8" s="253" t="s">
        <v>233</v>
      </c>
      <c r="B8" s="261">
        <v>4</v>
      </c>
      <c r="C8" s="261">
        <v>1</v>
      </c>
      <c r="D8" s="261">
        <v>0</v>
      </c>
      <c r="E8" s="261">
        <v>0</v>
      </c>
      <c r="F8" s="261">
        <v>0</v>
      </c>
      <c r="G8" s="261">
        <v>0</v>
      </c>
    </row>
    <row r="9" spans="1:13" ht="15.95" customHeight="1" x14ac:dyDescent="0.2">
      <c r="A9" s="266" t="s">
        <v>112</v>
      </c>
      <c r="B9" s="262">
        <v>0</v>
      </c>
      <c r="C9" s="262">
        <v>0</v>
      </c>
      <c r="D9" s="262">
        <v>0</v>
      </c>
      <c r="E9" s="262">
        <v>0</v>
      </c>
      <c r="F9" s="262">
        <v>0</v>
      </c>
      <c r="G9" s="262">
        <v>0</v>
      </c>
    </row>
    <row r="10" spans="1:13" ht="15.95" customHeight="1" x14ac:dyDescent="0.2">
      <c r="A10" s="253" t="s">
        <v>234</v>
      </c>
      <c r="B10" s="261">
        <v>0</v>
      </c>
      <c r="C10" s="261">
        <v>0</v>
      </c>
      <c r="D10" s="261">
        <v>0</v>
      </c>
      <c r="E10" s="261">
        <v>3</v>
      </c>
      <c r="F10" s="261">
        <v>0</v>
      </c>
      <c r="G10" s="261">
        <v>0</v>
      </c>
    </row>
    <row r="11" spans="1:13" ht="15.95" customHeight="1" x14ac:dyDescent="0.2">
      <c r="A11" s="266" t="s">
        <v>112</v>
      </c>
      <c r="B11" s="262">
        <v>0</v>
      </c>
      <c r="C11" s="262">
        <v>0</v>
      </c>
      <c r="D11" s="262">
        <v>0</v>
      </c>
      <c r="E11" s="262">
        <v>2</v>
      </c>
      <c r="F11" s="262">
        <v>0</v>
      </c>
      <c r="G11" s="262">
        <v>0</v>
      </c>
    </row>
    <row r="12" spans="1:13" ht="15.95" customHeight="1" x14ac:dyDescent="0.2">
      <c r="A12" s="253" t="s">
        <v>235</v>
      </c>
      <c r="B12" s="261">
        <v>77</v>
      </c>
      <c r="C12" s="261">
        <v>14</v>
      </c>
      <c r="D12" s="261">
        <v>111</v>
      </c>
      <c r="E12" s="261">
        <v>0</v>
      </c>
      <c r="F12" s="261">
        <v>0</v>
      </c>
      <c r="G12" s="261">
        <v>0</v>
      </c>
    </row>
    <row r="13" spans="1:13" ht="15.95" customHeight="1" x14ac:dyDescent="0.2">
      <c r="A13" s="266" t="s">
        <v>112</v>
      </c>
      <c r="B13" s="262">
        <v>29</v>
      </c>
      <c r="C13" s="262">
        <v>9</v>
      </c>
      <c r="D13" s="262">
        <v>106</v>
      </c>
      <c r="E13" s="262">
        <v>0</v>
      </c>
      <c r="F13" s="262">
        <v>0</v>
      </c>
      <c r="G13" s="262">
        <v>0</v>
      </c>
    </row>
    <row r="14" spans="1:13" ht="15.95" customHeight="1" x14ac:dyDescent="0.2">
      <c r="A14" s="258" t="s">
        <v>236</v>
      </c>
      <c r="B14" s="263">
        <v>0</v>
      </c>
      <c r="C14" s="263">
        <v>0</v>
      </c>
      <c r="D14" s="261">
        <v>0</v>
      </c>
      <c r="E14" s="261">
        <v>0</v>
      </c>
      <c r="F14" s="261">
        <v>0</v>
      </c>
      <c r="G14" s="261">
        <v>0</v>
      </c>
    </row>
    <row r="15" spans="1:13" ht="15.95" customHeight="1" x14ac:dyDescent="0.2">
      <c r="A15" s="266" t="s">
        <v>112</v>
      </c>
      <c r="B15" s="262">
        <v>0</v>
      </c>
      <c r="C15" s="262">
        <v>0</v>
      </c>
      <c r="D15" s="262">
        <v>0</v>
      </c>
      <c r="E15" s="262">
        <v>0</v>
      </c>
      <c r="F15" s="262">
        <v>0</v>
      </c>
      <c r="G15" s="262">
        <v>0</v>
      </c>
    </row>
    <row r="16" spans="1:13" ht="15.95" customHeight="1" x14ac:dyDescent="0.2">
      <c r="A16" s="253" t="s">
        <v>238</v>
      </c>
      <c r="B16" s="261">
        <v>0</v>
      </c>
      <c r="C16" s="261">
        <v>0</v>
      </c>
      <c r="D16" s="261">
        <v>25</v>
      </c>
      <c r="E16" s="261">
        <v>0</v>
      </c>
      <c r="F16" s="261">
        <v>0</v>
      </c>
      <c r="G16" s="261">
        <v>520</v>
      </c>
    </row>
    <row r="17" spans="1:7" ht="15.95" customHeight="1" x14ac:dyDescent="0.2">
      <c r="A17" s="266" t="s">
        <v>112</v>
      </c>
      <c r="B17" s="262">
        <v>0</v>
      </c>
      <c r="C17" s="262">
        <v>0</v>
      </c>
      <c r="D17" s="262">
        <v>15</v>
      </c>
      <c r="E17" s="262">
        <v>0</v>
      </c>
      <c r="F17" s="262">
        <v>0</v>
      </c>
      <c r="G17" s="262">
        <v>460</v>
      </c>
    </row>
    <row r="18" spans="1:7" ht="15.95" customHeight="1" x14ac:dyDescent="0.2">
      <c r="A18" s="253" t="s">
        <v>239</v>
      </c>
      <c r="B18" s="264">
        <v>11</v>
      </c>
      <c r="C18" s="264">
        <v>2</v>
      </c>
      <c r="D18" s="264">
        <v>1</v>
      </c>
      <c r="E18" s="264">
        <v>4</v>
      </c>
      <c r="F18" s="264">
        <v>1</v>
      </c>
      <c r="G18" s="264">
        <v>32</v>
      </c>
    </row>
    <row r="19" spans="1:7" ht="15.95" customHeight="1" x14ac:dyDescent="0.2">
      <c r="A19" s="266" t="s">
        <v>112</v>
      </c>
      <c r="B19" s="265">
        <v>5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</row>
    <row r="20" spans="1:7" ht="15.95" customHeight="1" x14ac:dyDescent="0.2">
      <c r="A20" s="267" t="s">
        <v>4</v>
      </c>
      <c r="B20" s="268">
        <f t="shared" ref="B20:G21" si="0">B4+B6+B8+B12+B14+B16+B18</f>
        <v>119</v>
      </c>
      <c r="C20" s="268">
        <f t="shared" si="0"/>
        <v>35</v>
      </c>
      <c r="D20" s="268">
        <f t="shared" si="0"/>
        <v>142</v>
      </c>
      <c r="E20" s="268">
        <f>E4+E6+E8+E10+E12+E14+E16+E18</f>
        <v>8</v>
      </c>
      <c r="F20" s="268">
        <f t="shared" si="0"/>
        <v>19</v>
      </c>
      <c r="G20" s="268">
        <f t="shared" si="0"/>
        <v>552</v>
      </c>
    </row>
    <row r="21" spans="1:7" ht="15.95" customHeight="1" x14ac:dyDescent="0.2">
      <c r="A21" s="181" t="s">
        <v>112</v>
      </c>
      <c r="B21" s="257">
        <f t="shared" si="0"/>
        <v>40</v>
      </c>
      <c r="C21" s="257">
        <f t="shared" si="0"/>
        <v>13</v>
      </c>
      <c r="D21" s="257">
        <f t="shared" si="0"/>
        <v>121</v>
      </c>
      <c r="E21" s="257">
        <f>E5+E7+E9+E11+E13+E15+E17+E19</f>
        <v>2</v>
      </c>
      <c r="F21" s="257">
        <f t="shared" si="0"/>
        <v>10</v>
      </c>
      <c r="G21" s="257">
        <f t="shared" si="0"/>
        <v>460</v>
      </c>
    </row>
    <row r="23" spans="1:7" x14ac:dyDescent="0.2">
      <c r="A23" s="397"/>
      <c r="B23" s="397"/>
      <c r="C23" s="397"/>
      <c r="D23" s="397"/>
      <c r="E23" s="397"/>
      <c r="F23" s="397"/>
      <c r="G23" s="397"/>
    </row>
    <row r="24" spans="1:7" x14ac:dyDescent="0.2">
      <c r="A24" s="398"/>
      <c r="B24" s="398"/>
      <c r="C24" s="398"/>
      <c r="D24" s="398"/>
      <c r="E24" s="398"/>
      <c r="F24" s="398"/>
      <c r="G24" s="398"/>
    </row>
    <row r="25" spans="1:7" x14ac:dyDescent="0.2">
      <c r="A25" s="398"/>
      <c r="B25" s="398"/>
      <c r="C25" s="398"/>
      <c r="D25" s="398"/>
      <c r="E25" s="398"/>
      <c r="F25" s="398"/>
      <c r="G25" s="398"/>
    </row>
  </sheetData>
  <sheetProtection password="CCE3" sheet="1" objects="1" scenarios="1"/>
  <mergeCells count="7">
    <mergeCell ref="A23:G23"/>
    <mergeCell ref="A24:G24"/>
    <mergeCell ref="A25:G25"/>
    <mergeCell ref="A1:G1"/>
    <mergeCell ref="B2:D2"/>
    <mergeCell ref="E2:G2"/>
    <mergeCell ref="A2:A3"/>
  </mergeCells>
  <pageMargins left="0.39370078740157483" right="0.23622047244094491" top="0.74803149606299213" bottom="0.74803149606299213" header="0.31496062992125984" footer="0.31496062992125984"/>
  <pageSetup paperSize="9" scale="85" firstPageNumber="113" orientation="landscape" useFirstPageNumber="1" r:id="rId1"/>
  <headerFooter>
    <oddFooter>&amp;C&amp;P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C12"/>
  <sheetViews>
    <sheetView workbookViewId="0">
      <selection sqref="A1:C1"/>
    </sheetView>
  </sheetViews>
  <sheetFormatPr defaultRowHeight="12.75" x14ac:dyDescent="0.2"/>
  <cols>
    <col min="1" max="1" width="39.5703125" style="120" customWidth="1"/>
    <col min="2" max="2" width="23" style="270" customWidth="1"/>
    <col min="3" max="3" width="21.140625" style="118" customWidth="1"/>
    <col min="4" max="16384" width="9.140625" style="1"/>
  </cols>
  <sheetData>
    <row r="1" spans="1:3" ht="55.5" customHeight="1" x14ac:dyDescent="0.2">
      <c r="A1" s="347" t="s">
        <v>432</v>
      </c>
      <c r="B1" s="404"/>
      <c r="C1" s="405"/>
    </row>
    <row r="2" spans="1:3" s="5" customFormat="1" ht="38.25" customHeight="1" x14ac:dyDescent="0.2">
      <c r="A2" s="205" t="s">
        <v>434</v>
      </c>
      <c r="B2" s="252" t="s">
        <v>433</v>
      </c>
      <c r="C2" s="62" t="s">
        <v>203</v>
      </c>
    </row>
    <row r="3" spans="1:3" s="6" customFormat="1" ht="15.95" customHeight="1" x14ac:dyDescent="0.2">
      <c r="A3" s="155" t="s">
        <v>232</v>
      </c>
      <c r="B3" s="271">
        <v>3</v>
      </c>
      <c r="C3" s="255">
        <v>616</v>
      </c>
    </row>
    <row r="4" spans="1:3" s="6" customFormat="1" ht="15.95" customHeight="1" x14ac:dyDescent="0.2">
      <c r="A4" s="155" t="s">
        <v>234</v>
      </c>
      <c r="B4" s="255">
        <v>3</v>
      </c>
      <c r="C4" s="255">
        <v>226</v>
      </c>
    </row>
    <row r="5" spans="1:3" ht="15.95" customHeight="1" x14ac:dyDescent="0.2">
      <c r="A5" s="155" t="s">
        <v>235</v>
      </c>
      <c r="B5" s="255">
        <v>8</v>
      </c>
      <c r="C5" s="255">
        <v>694</v>
      </c>
    </row>
    <row r="6" spans="1:3" ht="15.95" customHeight="1" x14ac:dyDescent="0.2">
      <c r="A6" s="155" t="s">
        <v>237</v>
      </c>
      <c r="B6" s="255">
        <v>4</v>
      </c>
      <c r="C6" s="255">
        <v>4</v>
      </c>
    </row>
    <row r="7" spans="1:3" ht="15.95" customHeight="1" x14ac:dyDescent="0.2">
      <c r="A7" s="155" t="s">
        <v>238</v>
      </c>
      <c r="B7" s="255">
        <v>35</v>
      </c>
      <c r="C7" s="255">
        <v>1807</v>
      </c>
    </row>
    <row r="8" spans="1:3" ht="15.95" customHeight="1" x14ac:dyDescent="0.2">
      <c r="A8" s="155" t="s">
        <v>239</v>
      </c>
      <c r="B8" s="255">
        <v>9</v>
      </c>
      <c r="C8" s="255">
        <v>40</v>
      </c>
    </row>
    <row r="9" spans="1:3" ht="15.95" customHeight="1" x14ac:dyDescent="0.2">
      <c r="A9" s="104" t="s">
        <v>4</v>
      </c>
      <c r="B9" s="268">
        <f>SUM(B3,B4,B5,B6,B7,B8)</f>
        <v>62</v>
      </c>
      <c r="C9" s="268">
        <f>SUM(C3,C4,C5,C6,C7,C8)</f>
        <v>3387</v>
      </c>
    </row>
    <row r="10" spans="1:3" ht="12.75" customHeight="1" x14ac:dyDescent="0.2">
      <c r="A10" s="379"/>
      <c r="B10" s="379"/>
      <c r="C10" s="379"/>
    </row>
    <row r="11" spans="1:3" x14ac:dyDescent="0.2">
      <c r="A11" s="379"/>
      <c r="B11" s="379"/>
      <c r="C11" s="379"/>
    </row>
    <row r="12" spans="1:3" x14ac:dyDescent="0.2">
      <c r="A12" s="269"/>
      <c r="B12" s="269"/>
      <c r="C12" s="269"/>
    </row>
  </sheetData>
  <sheetProtection password="CCE3" sheet="1" objects="1" scenarios="1"/>
  <mergeCells count="2">
    <mergeCell ref="A1:C1"/>
    <mergeCell ref="A10:C11"/>
  </mergeCells>
  <pageMargins left="0.70866141732283472" right="0.70866141732283472" top="0.74803149606299213" bottom="0.74803149606299213" header="0.31496062992125984" footer="0.31496062992125984"/>
  <pageSetup paperSize="9" firstPageNumber="114" orientation="portrait" useFirstPageNumber="1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L12"/>
  <sheetViews>
    <sheetView workbookViewId="0">
      <selection activeCell="C20" sqref="C20"/>
    </sheetView>
  </sheetViews>
  <sheetFormatPr defaultRowHeight="12.75" x14ac:dyDescent="0.2"/>
  <cols>
    <col min="1" max="1" width="55.42578125" style="101" customWidth="1"/>
    <col min="2" max="2" width="17.140625" style="254" customWidth="1"/>
    <col min="3" max="4" width="18.42578125" style="98" customWidth="1"/>
    <col min="5" max="5" width="15.85546875" style="98" customWidth="1"/>
    <col min="6" max="8" width="9.140625" style="98"/>
    <col min="9" max="9" width="21.28515625" style="98" customWidth="1"/>
    <col min="10" max="10" width="17.5703125" style="98" customWidth="1"/>
    <col min="11" max="11" width="19" style="98" customWidth="1"/>
    <col min="12" max="12" width="9.140625" style="98"/>
    <col min="13" max="16384" width="9.140625" style="1"/>
  </cols>
  <sheetData>
    <row r="1" spans="1:11" ht="25.5" customHeight="1" x14ac:dyDescent="0.2">
      <c r="A1" s="319" t="s">
        <v>435</v>
      </c>
      <c r="B1" s="380"/>
      <c r="C1" s="380"/>
      <c r="D1" s="380"/>
      <c r="E1" s="380"/>
      <c r="G1" s="406" t="s">
        <v>175</v>
      </c>
      <c r="H1" s="407"/>
      <c r="I1" s="407"/>
      <c r="J1" s="407"/>
      <c r="K1" s="407"/>
    </row>
    <row r="2" spans="1:11" ht="16.5" customHeight="1" x14ac:dyDescent="0.2">
      <c r="A2" s="205" t="s">
        <v>366</v>
      </c>
      <c r="B2" s="402"/>
      <c r="C2" s="402"/>
      <c r="D2" s="402"/>
      <c r="E2" s="402"/>
      <c r="G2" s="408" t="s">
        <v>179</v>
      </c>
      <c r="H2" s="408"/>
      <c r="I2" s="408"/>
      <c r="J2" s="274" t="s">
        <v>176</v>
      </c>
      <c r="K2" s="274" t="s">
        <v>177</v>
      </c>
    </row>
    <row r="3" spans="1:11" ht="18" customHeight="1" x14ac:dyDescent="0.2">
      <c r="A3" s="102"/>
      <c r="B3" s="273" t="s">
        <v>101</v>
      </c>
      <c r="C3" s="273" t="s">
        <v>102</v>
      </c>
      <c r="D3" s="256" t="s">
        <v>171</v>
      </c>
      <c r="E3" s="52" t="s">
        <v>172</v>
      </c>
      <c r="G3" s="408"/>
      <c r="H3" s="408"/>
      <c r="I3" s="408"/>
      <c r="J3" s="274">
        <f>SUM(D9:D11)</f>
        <v>50</v>
      </c>
      <c r="K3" s="275">
        <f>SUM(E9:E11)</f>
        <v>25910864</v>
      </c>
    </row>
    <row r="4" spans="1:11" ht="16.5" customHeight="1" x14ac:dyDescent="0.2">
      <c r="A4" s="103" t="s">
        <v>436</v>
      </c>
      <c r="B4" s="276"/>
      <c r="C4" s="276"/>
      <c r="D4" s="52">
        <v>0</v>
      </c>
      <c r="E4" s="277"/>
      <c r="G4" s="408"/>
      <c r="H4" s="408"/>
      <c r="I4" s="408"/>
      <c r="J4" s="409" t="s">
        <v>178</v>
      </c>
      <c r="K4" s="409"/>
    </row>
    <row r="5" spans="1:11" ht="15.75" customHeight="1" x14ac:dyDescent="0.2">
      <c r="A5" s="103" t="s">
        <v>123</v>
      </c>
      <c r="B5" s="62">
        <v>3</v>
      </c>
      <c r="C5" s="62">
        <v>0</v>
      </c>
      <c r="D5" s="52">
        <v>3</v>
      </c>
      <c r="E5" s="277"/>
      <c r="G5" s="408"/>
      <c r="H5" s="408"/>
      <c r="I5" s="408"/>
      <c r="J5" s="410">
        <f>K3/J3</f>
        <v>518217.28</v>
      </c>
      <c r="K5" s="410"/>
    </row>
    <row r="6" spans="1:11" ht="16.5" customHeight="1" x14ac:dyDescent="0.2">
      <c r="A6" s="103" t="s">
        <v>124</v>
      </c>
      <c r="B6" s="62">
        <v>1</v>
      </c>
      <c r="C6" s="62">
        <v>0</v>
      </c>
      <c r="D6" s="52">
        <f>SUM(B6:C6)</f>
        <v>1</v>
      </c>
      <c r="E6" s="277"/>
    </row>
    <row r="7" spans="1:11" ht="17.25" customHeight="1" x14ac:dyDescent="0.2">
      <c r="A7" s="103" t="s">
        <v>125</v>
      </c>
      <c r="B7" s="62">
        <v>2</v>
      </c>
      <c r="C7" s="62">
        <v>1</v>
      </c>
      <c r="D7" s="52">
        <v>2</v>
      </c>
      <c r="E7" s="277"/>
    </row>
    <row r="8" spans="1:11" ht="17.25" customHeight="1" x14ac:dyDescent="0.2">
      <c r="A8" s="125" t="s">
        <v>174</v>
      </c>
      <c r="B8" s="62">
        <v>0</v>
      </c>
      <c r="C8" s="62">
        <v>0</v>
      </c>
      <c r="D8" s="52">
        <f>SUM(B8:C8)</f>
        <v>0</v>
      </c>
      <c r="E8" s="277"/>
    </row>
    <row r="9" spans="1:11" ht="17.25" customHeight="1" x14ac:dyDescent="0.2">
      <c r="A9" s="103" t="s">
        <v>173</v>
      </c>
      <c r="B9" s="62">
        <v>0</v>
      </c>
      <c r="C9" s="62">
        <v>0</v>
      </c>
      <c r="D9" s="52">
        <f>SUM(B9:C9)</f>
        <v>0</v>
      </c>
      <c r="E9" s="278"/>
    </row>
    <row r="10" spans="1:11" ht="17.25" customHeight="1" x14ac:dyDescent="0.2">
      <c r="A10" s="103" t="s">
        <v>437</v>
      </c>
      <c r="B10" s="276"/>
      <c r="C10" s="276"/>
      <c r="D10" s="52">
        <v>46</v>
      </c>
      <c r="E10" s="279">
        <v>25756184</v>
      </c>
    </row>
    <row r="11" spans="1:11" ht="28.5" customHeight="1" x14ac:dyDescent="0.2">
      <c r="A11" s="103" t="s">
        <v>438</v>
      </c>
      <c r="B11" s="276"/>
      <c r="C11" s="276"/>
      <c r="D11" s="52">
        <v>4</v>
      </c>
      <c r="E11" s="278">
        <v>154680</v>
      </c>
    </row>
    <row r="12" spans="1:11" ht="17.25" customHeight="1" x14ac:dyDescent="0.2">
      <c r="A12" s="272"/>
      <c r="B12" s="272"/>
      <c r="C12" s="272"/>
      <c r="D12" s="272"/>
      <c r="E12" s="272"/>
    </row>
  </sheetData>
  <sheetProtection password="CCE3" sheet="1" objects="1" scenarios="1"/>
  <mergeCells count="6">
    <mergeCell ref="G1:K1"/>
    <mergeCell ref="G2:I5"/>
    <mergeCell ref="J4:K4"/>
    <mergeCell ref="J5:K5"/>
    <mergeCell ref="A1:E1"/>
    <mergeCell ref="B2:E2"/>
  </mergeCells>
  <pageMargins left="0.39370078740157483" right="0.39370078740157483" top="0.74803149606299213" bottom="0.74803149606299213" header="0.31496062992125984" footer="0.31496062992125984"/>
  <pageSetup paperSize="9" scale="66" firstPageNumber="115" fitToHeight="0" orientation="landscape" useFirstPageNumber="1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13"/>
  <sheetViews>
    <sheetView workbookViewId="0">
      <selection activeCell="D31" sqref="D31"/>
    </sheetView>
  </sheetViews>
  <sheetFormatPr defaultRowHeight="12.75" x14ac:dyDescent="0.2"/>
  <cols>
    <col min="1" max="1" width="62.85546875" style="2" customWidth="1"/>
    <col min="2" max="2" width="15.7109375" style="3" customWidth="1"/>
    <col min="3" max="3" width="6.140625" style="1" customWidth="1"/>
    <col min="4" max="16384" width="9.140625" style="1"/>
  </cols>
  <sheetData>
    <row r="1" spans="1:2" ht="25.5" customHeight="1" x14ac:dyDescent="0.2">
      <c r="A1" s="380" t="s">
        <v>440</v>
      </c>
      <c r="B1" s="319"/>
    </row>
    <row r="2" spans="1:2" s="5" customFormat="1" ht="22.5" customHeight="1" x14ac:dyDescent="0.2">
      <c r="A2" s="260" t="s">
        <v>231</v>
      </c>
      <c r="B2" s="62" t="s">
        <v>55</v>
      </c>
    </row>
    <row r="3" spans="1:2" ht="15.95" customHeight="1" x14ac:dyDescent="0.2">
      <c r="A3" s="59" t="s">
        <v>439</v>
      </c>
      <c r="B3" s="213" t="s">
        <v>230</v>
      </c>
    </row>
    <row r="4" spans="1:2" ht="15.95" customHeight="1" x14ac:dyDescent="0.2">
      <c r="A4" s="42" t="s">
        <v>58</v>
      </c>
      <c r="B4" s="91">
        <v>0</v>
      </c>
    </row>
    <row r="5" spans="1:2" ht="15.95" customHeight="1" x14ac:dyDescent="0.2">
      <c r="A5" s="70" t="s">
        <v>214</v>
      </c>
      <c r="B5" s="91">
        <v>642</v>
      </c>
    </row>
    <row r="6" spans="1:2" ht="15.95" customHeight="1" x14ac:dyDescent="0.2">
      <c r="A6" s="70" t="s">
        <v>215</v>
      </c>
      <c r="B6" s="91">
        <v>592</v>
      </c>
    </row>
    <row r="7" spans="1:2" s="4" customFormat="1" ht="15.95" customHeight="1" x14ac:dyDescent="0.2">
      <c r="A7" s="58" t="s">
        <v>216</v>
      </c>
      <c r="B7" s="91">
        <v>219999</v>
      </c>
    </row>
    <row r="8" spans="1:2" ht="15.95" customHeight="1" x14ac:dyDescent="0.2">
      <c r="A8" s="42" t="s">
        <v>217</v>
      </c>
      <c r="B8" s="91">
        <v>22876</v>
      </c>
    </row>
    <row r="9" spans="1:2" s="2" customFormat="1" ht="15.95" customHeight="1" x14ac:dyDescent="0.2">
      <c r="A9" s="42" t="s">
        <v>218</v>
      </c>
      <c r="B9" s="280">
        <v>23424</v>
      </c>
    </row>
    <row r="10" spans="1:2" ht="15.95" customHeight="1" x14ac:dyDescent="0.2">
      <c r="A10" s="42" t="s">
        <v>219</v>
      </c>
      <c r="B10" s="91">
        <v>11301</v>
      </c>
    </row>
    <row r="12" spans="1:2" ht="15.75" x14ac:dyDescent="0.2">
      <c r="A12" s="8"/>
    </row>
    <row r="13" spans="1:2" ht="15.75" x14ac:dyDescent="0.2">
      <c r="A13" s="8"/>
    </row>
  </sheetData>
  <sheetProtection password="CCE3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116" orientation="portrait" useFirstPageNumber="1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13"/>
  <sheetViews>
    <sheetView workbookViewId="0">
      <selection activeCell="G33" sqref="G33"/>
    </sheetView>
  </sheetViews>
  <sheetFormatPr defaultRowHeight="12.75" x14ac:dyDescent="0.2"/>
  <cols>
    <col min="1" max="1" width="62.7109375" style="101" customWidth="1"/>
    <col min="2" max="2" width="14.5703125" style="222" customWidth="1"/>
    <col min="3" max="16384" width="9.140625" style="1"/>
  </cols>
  <sheetData>
    <row r="1" spans="1:2" ht="25.5" customHeight="1" x14ac:dyDescent="0.2">
      <c r="A1" s="380" t="s">
        <v>441</v>
      </c>
      <c r="B1" s="319"/>
    </row>
    <row r="2" spans="1:2" s="5" customFormat="1" ht="23.25" customHeight="1" x14ac:dyDescent="0.2">
      <c r="A2" s="352" t="s">
        <v>366</v>
      </c>
      <c r="B2" s="305" t="s">
        <v>55</v>
      </c>
    </row>
    <row r="3" spans="1:2" s="6" customFormat="1" ht="12.75" hidden="1" customHeight="1" x14ac:dyDescent="0.2">
      <c r="A3" s="352"/>
      <c r="B3" s="411"/>
    </row>
    <row r="4" spans="1:2" s="6" customFormat="1" ht="12.75" customHeight="1" x14ac:dyDescent="0.2">
      <c r="A4" s="71" t="s">
        <v>442</v>
      </c>
      <c r="B4" s="281">
        <v>8720</v>
      </c>
    </row>
    <row r="5" spans="1:2" s="6" customFormat="1" ht="12.75" customHeight="1" x14ac:dyDescent="0.2">
      <c r="A5" s="195" t="s">
        <v>198</v>
      </c>
      <c r="B5" s="281">
        <v>8087</v>
      </c>
    </row>
    <row r="6" spans="1:2" s="6" customFormat="1" ht="12.75" customHeight="1" x14ac:dyDescent="0.2">
      <c r="A6" s="195" t="s">
        <v>197</v>
      </c>
      <c r="B6" s="76">
        <v>633</v>
      </c>
    </row>
    <row r="7" spans="1:2" s="6" customFormat="1" ht="12.75" customHeight="1" x14ac:dyDescent="0.2">
      <c r="A7" s="195" t="s">
        <v>59</v>
      </c>
      <c r="B7" s="281">
        <v>345058</v>
      </c>
    </row>
    <row r="8" spans="1:2" s="6" customFormat="1" ht="12.75" customHeight="1" x14ac:dyDescent="0.2">
      <c r="A8" s="195" t="s">
        <v>220</v>
      </c>
      <c r="B8" s="281">
        <v>344108</v>
      </c>
    </row>
    <row r="9" spans="1:2" s="6" customFormat="1" ht="12.75" customHeight="1" x14ac:dyDescent="0.2">
      <c r="A9" s="195" t="s">
        <v>221</v>
      </c>
      <c r="B9" s="76">
        <v>950</v>
      </c>
    </row>
    <row r="10" spans="1:2" s="6" customFormat="1" ht="15.75" customHeight="1" x14ac:dyDescent="0.2">
      <c r="A10" s="284" t="s">
        <v>443</v>
      </c>
      <c r="B10" s="285"/>
    </row>
    <row r="11" spans="1:2" s="6" customFormat="1" ht="13.5" customHeight="1" x14ac:dyDescent="0.2">
      <c r="A11" s="286" t="s">
        <v>444</v>
      </c>
      <c r="B11" s="287">
        <v>357</v>
      </c>
    </row>
    <row r="12" spans="1:2" s="6" customFormat="1" ht="12.75" customHeight="1" x14ac:dyDescent="0.2">
      <c r="A12" s="282" t="s">
        <v>445</v>
      </c>
      <c r="B12" s="77">
        <v>1</v>
      </c>
    </row>
    <row r="13" spans="1:2" s="6" customFormat="1" x14ac:dyDescent="0.2">
      <c r="A13" s="283" t="s">
        <v>446</v>
      </c>
      <c r="B13" s="216">
        <v>0</v>
      </c>
    </row>
  </sheetData>
  <sheetProtection password="CCE3" sheet="1" objects="1" scenarios="1"/>
  <mergeCells count="3">
    <mergeCell ref="A1:B1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firstPageNumber="117" orientation="portrait" useFirstPageNumber="1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Normal="100" workbookViewId="0">
      <selection activeCell="I21" sqref="I21"/>
    </sheetView>
  </sheetViews>
  <sheetFormatPr defaultRowHeight="15" x14ac:dyDescent="0.25"/>
  <cols>
    <col min="1" max="1" width="32" style="289" customWidth="1"/>
    <col min="2" max="2" width="14.42578125" style="289" customWidth="1"/>
    <col min="3" max="3" width="11.85546875" style="289" customWidth="1"/>
    <col min="4" max="4" width="14.5703125" style="289" customWidth="1"/>
    <col min="5" max="5" width="34" style="289" customWidth="1"/>
    <col min="8" max="8" width="10.7109375" customWidth="1"/>
    <col min="9" max="9" width="17.140625" customWidth="1"/>
    <col min="10" max="10" width="10.28515625" customWidth="1"/>
    <col min="11" max="11" width="18.7109375" customWidth="1"/>
    <col min="12" max="12" width="17.5703125" customWidth="1"/>
  </cols>
  <sheetData>
    <row r="1" spans="1:8" ht="35.25" customHeight="1" x14ac:dyDescent="0.25">
      <c r="A1" s="380" t="s">
        <v>452</v>
      </c>
      <c r="B1" s="380"/>
      <c r="C1" s="380"/>
      <c r="D1" s="380"/>
      <c r="E1" s="380"/>
      <c r="F1" s="9"/>
      <c r="G1" s="9"/>
      <c r="H1" s="9"/>
    </row>
    <row r="2" spans="1:8" ht="41.25" customHeight="1" x14ac:dyDescent="0.25">
      <c r="A2" s="417" t="s">
        <v>381</v>
      </c>
      <c r="B2" s="305" t="s">
        <v>66</v>
      </c>
      <c r="C2" s="305"/>
      <c r="D2" s="305" t="s">
        <v>83</v>
      </c>
      <c r="E2" s="305"/>
      <c r="F2" s="9"/>
      <c r="G2" s="9"/>
      <c r="H2" s="9"/>
    </row>
    <row r="3" spans="1:8" ht="35.25" customHeight="1" x14ac:dyDescent="0.25">
      <c r="A3" s="417"/>
      <c r="B3" s="251" t="s">
        <v>103</v>
      </c>
      <c r="C3" s="251" t="s">
        <v>104</v>
      </c>
      <c r="D3" s="62" t="s">
        <v>85</v>
      </c>
      <c r="E3" s="62" t="s">
        <v>84</v>
      </c>
    </row>
    <row r="4" spans="1:8" s="6" customFormat="1" ht="12.75" customHeight="1" x14ac:dyDescent="0.25">
      <c r="A4" s="102" t="s">
        <v>81</v>
      </c>
      <c r="B4" s="102"/>
      <c r="C4" s="102"/>
      <c r="D4" s="102"/>
      <c r="E4" s="102"/>
      <c r="F4" s="10"/>
    </row>
    <row r="5" spans="1:8" s="1" customFormat="1" ht="12.75" customHeight="1" x14ac:dyDescent="0.2">
      <c r="A5" s="413" t="s">
        <v>271</v>
      </c>
      <c r="B5" s="413"/>
      <c r="C5" s="413"/>
      <c r="D5" s="413"/>
      <c r="E5" s="413"/>
    </row>
    <row r="6" spans="1:8" s="1" customFormat="1" ht="12.75" customHeight="1" x14ac:dyDescent="0.2">
      <c r="A6" s="415" t="s">
        <v>272</v>
      </c>
      <c r="B6" s="415"/>
      <c r="C6" s="415"/>
      <c r="D6" s="415"/>
      <c r="E6" s="415"/>
    </row>
    <row r="7" spans="1:8" ht="24.75" customHeight="1" x14ac:dyDescent="0.25">
      <c r="A7" s="290" t="s">
        <v>273</v>
      </c>
      <c r="B7" s="416">
        <v>0</v>
      </c>
      <c r="C7" s="412">
        <v>2983.6460000000002</v>
      </c>
      <c r="D7" s="262">
        <v>0</v>
      </c>
      <c r="E7" s="291">
        <v>51</v>
      </c>
    </row>
    <row r="8" spans="1:8" ht="30.75" customHeight="1" x14ac:dyDescent="0.25">
      <c r="A8" s="290" t="s">
        <v>274</v>
      </c>
      <c r="B8" s="416"/>
      <c r="C8" s="412"/>
      <c r="D8" s="262">
        <v>0</v>
      </c>
      <c r="E8" s="291">
        <v>33</v>
      </c>
    </row>
    <row r="9" spans="1:8" ht="38.25" x14ac:dyDescent="0.25">
      <c r="A9" s="290" t="s">
        <v>275</v>
      </c>
      <c r="B9" s="416"/>
      <c r="C9" s="412"/>
      <c r="D9" s="262">
        <v>0</v>
      </c>
      <c r="E9" s="291">
        <v>34</v>
      </c>
    </row>
    <row r="10" spans="1:8" x14ac:dyDescent="0.25">
      <c r="A10" s="292" t="s">
        <v>276</v>
      </c>
      <c r="B10" s="416"/>
      <c r="C10" s="293">
        <v>900</v>
      </c>
      <c r="D10" s="262">
        <v>0</v>
      </c>
      <c r="E10" s="291">
        <v>3</v>
      </c>
    </row>
    <row r="11" spans="1:8" x14ac:dyDescent="0.25">
      <c r="A11" s="415" t="s">
        <v>277</v>
      </c>
      <c r="B11" s="415"/>
      <c r="C11" s="415"/>
      <c r="D11" s="415"/>
      <c r="E11" s="415"/>
    </row>
    <row r="12" spans="1:8" x14ac:dyDescent="0.25">
      <c r="A12" s="292" t="s">
        <v>278</v>
      </c>
      <c r="B12" s="416">
        <v>0</v>
      </c>
      <c r="C12" s="412">
        <v>1109.354</v>
      </c>
      <c r="D12" s="262">
        <v>0</v>
      </c>
      <c r="E12" s="291" t="s">
        <v>279</v>
      </c>
    </row>
    <row r="13" spans="1:8" x14ac:dyDescent="0.25">
      <c r="A13" s="292" t="s">
        <v>280</v>
      </c>
      <c r="B13" s="416"/>
      <c r="C13" s="412"/>
      <c r="D13" s="262">
        <v>0</v>
      </c>
      <c r="E13" s="291">
        <v>142</v>
      </c>
    </row>
    <row r="14" spans="1:8" x14ac:dyDescent="0.25">
      <c r="A14" s="292" t="s">
        <v>281</v>
      </c>
      <c r="B14" s="416"/>
      <c r="C14" s="412"/>
      <c r="D14" s="262">
        <v>0</v>
      </c>
      <c r="E14" s="291">
        <v>45</v>
      </c>
    </row>
    <row r="15" spans="1:8" x14ac:dyDescent="0.25">
      <c r="A15" s="292" t="s">
        <v>282</v>
      </c>
      <c r="B15" s="416"/>
      <c r="C15" s="412"/>
      <c r="D15" s="262">
        <v>0</v>
      </c>
      <c r="E15" s="291" t="s">
        <v>279</v>
      </c>
    </row>
    <row r="16" spans="1:8" x14ac:dyDescent="0.25">
      <c r="A16" s="415" t="s">
        <v>283</v>
      </c>
      <c r="B16" s="415"/>
      <c r="C16" s="415"/>
      <c r="D16" s="415"/>
      <c r="E16" s="415"/>
    </row>
    <row r="17" spans="1:5" ht="25.5" x14ac:dyDescent="0.25">
      <c r="A17" s="294" t="s">
        <v>284</v>
      </c>
      <c r="B17" s="416">
        <v>0</v>
      </c>
      <c r="C17" s="412">
        <v>3200</v>
      </c>
      <c r="D17" s="262" t="s">
        <v>285</v>
      </c>
      <c r="E17" s="291">
        <v>5</v>
      </c>
    </row>
    <row r="18" spans="1:5" ht="28.5" customHeight="1" x14ac:dyDescent="0.25">
      <c r="A18" s="294" t="s">
        <v>286</v>
      </c>
      <c r="B18" s="416"/>
      <c r="C18" s="412"/>
      <c r="D18" s="262" t="s">
        <v>287</v>
      </c>
      <c r="E18" s="291">
        <v>27</v>
      </c>
    </row>
    <row r="19" spans="1:5" ht="38.25" customHeight="1" x14ac:dyDescent="0.25">
      <c r="A19" s="294" t="s">
        <v>288</v>
      </c>
      <c r="B19" s="416"/>
      <c r="C19" s="412"/>
      <c r="D19" s="262" t="s">
        <v>289</v>
      </c>
      <c r="E19" s="291">
        <v>104</v>
      </c>
    </row>
    <row r="20" spans="1:5" ht="38.25" x14ac:dyDescent="0.25">
      <c r="A20" s="294" t="s">
        <v>290</v>
      </c>
      <c r="B20" s="416"/>
      <c r="C20" s="412"/>
      <c r="D20" s="262" t="s">
        <v>291</v>
      </c>
      <c r="E20" s="291" t="s">
        <v>292</v>
      </c>
    </row>
    <row r="21" spans="1:5" ht="63.75" x14ac:dyDescent="0.25">
      <c r="A21" s="292" t="s">
        <v>293</v>
      </c>
      <c r="B21" s="416"/>
      <c r="C21" s="412"/>
      <c r="D21" s="262" t="s">
        <v>294</v>
      </c>
      <c r="E21" s="291">
        <v>128</v>
      </c>
    </row>
    <row r="22" spans="1:5" x14ac:dyDescent="0.25">
      <c r="A22" s="413" t="s">
        <v>295</v>
      </c>
      <c r="B22" s="413"/>
      <c r="C22" s="413"/>
      <c r="D22" s="413"/>
      <c r="E22" s="413"/>
    </row>
    <row r="23" spans="1:5" x14ac:dyDescent="0.25">
      <c r="A23" s="415" t="s">
        <v>296</v>
      </c>
      <c r="B23" s="415"/>
      <c r="C23" s="415"/>
      <c r="D23" s="415"/>
      <c r="E23" s="415"/>
    </row>
    <row r="24" spans="1:5" ht="29.25" customHeight="1" x14ac:dyDescent="0.25">
      <c r="A24" s="294" t="s">
        <v>297</v>
      </c>
      <c r="B24" s="416">
        <v>0</v>
      </c>
      <c r="C24" s="412">
        <v>450</v>
      </c>
      <c r="D24" s="262">
        <v>0</v>
      </c>
      <c r="E24" s="291">
        <v>472</v>
      </c>
    </row>
    <row r="25" spans="1:5" ht="30" customHeight="1" x14ac:dyDescent="0.25">
      <c r="A25" s="294" t="s">
        <v>298</v>
      </c>
      <c r="B25" s="416"/>
      <c r="C25" s="412"/>
      <c r="D25" s="262">
        <v>0</v>
      </c>
      <c r="E25" s="291">
        <v>30</v>
      </c>
    </row>
    <row r="26" spans="1:5" x14ac:dyDescent="0.25">
      <c r="A26" s="415" t="s">
        <v>299</v>
      </c>
      <c r="B26" s="415"/>
      <c r="C26" s="415"/>
      <c r="D26" s="415"/>
      <c r="E26" s="415"/>
    </row>
    <row r="27" spans="1:5" ht="25.5" x14ac:dyDescent="0.25">
      <c r="A27" s="292" t="s">
        <v>300</v>
      </c>
      <c r="B27" s="416">
        <v>0</v>
      </c>
      <c r="C27" s="412">
        <v>2150</v>
      </c>
      <c r="D27" s="262" t="s">
        <v>301</v>
      </c>
      <c r="E27" s="291" t="s">
        <v>292</v>
      </c>
    </row>
    <row r="28" spans="1:5" ht="79.5" customHeight="1" x14ac:dyDescent="0.25">
      <c r="A28" s="292" t="s">
        <v>302</v>
      </c>
      <c r="B28" s="416"/>
      <c r="C28" s="412"/>
      <c r="D28" s="262" t="s">
        <v>291</v>
      </c>
      <c r="E28" s="291" t="s">
        <v>303</v>
      </c>
    </row>
    <row r="29" spans="1:5" ht="25.5" x14ac:dyDescent="0.25">
      <c r="A29" s="292" t="s">
        <v>304</v>
      </c>
      <c r="B29" s="416"/>
      <c r="C29" s="412"/>
      <c r="D29" s="262" t="s">
        <v>305</v>
      </c>
      <c r="E29" s="291" t="s">
        <v>306</v>
      </c>
    </row>
    <row r="30" spans="1:5" ht="38.25" x14ac:dyDescent="0.25">
      <c r="A30" s="292" t="s">
        <v>307</v>
      </c>
      <c r="B30" s="416"/>
      <c r="C30" s="412"/>
      <c r="D30" s="262" t="s">
        <v>308</v>
      </c>
      <c r="E30" s="291" t="s">
        <v>292</v>
      </c>
    </row>
    <row r="31" spans="1:5" x14ac:dyDescent="0.25">
      <c r="A31" s="292" t="s">
        <v>309</v>
      </c>
      <c r="B31" s="416"/>
      <c r="C31" s="412"/>
      <c r="D31" s="262" t="s">
        <v>310</v>
      </c>
      <c r="E31" s="291" t="s">
        <v>311</v>
      </c>
    </row>
    <row r="32" spans="1:5" x14ac:dyDescent="0.25">
      <c r="A32" s="292" t="s">
        <v>312</v>
      </c>
      <c r="B32" s="416"/>
      <c r="C32" s="412"/>
      <c r="D32" s="262" t="s">
        <v>291</v>
      </c>
      <c r="E32" s="291" t="s">
        <v>292</v>
      </c>
    </row>
    <row r="33" spans="1:5" x14ac:dyDescent="0.25">
      <c r="A33" s="294" t="s">
        <v>313</v>
      </c>
      <c r="B33" s="416"/>
      <c r="C33" s="412"/>
      <c r="D33" s="262" t="s">
        <v>314</v>
      </c>
      <c r="E33" s="291">
        <v>9</v>
      </c>
    </row>
    <row r="34" spans="1:5" x14ac:dyDescent="0.25">
      <c r="A34" s="294" t="s">
        <v>315</v>
      </c>
      <c r="B34" s="416"/>
      <c r="C34" s="412"/>
      <c r="D34" s="262" t="s">
        <v>316</v>
      </c>
      <c r="E34" s="291">
        <v>10</v>
      </c>
    </row>
    <row r="35" spans="1:5" ht="57" customHeight="1" x14ac:dyDescent="0.25">
      <c r="A35" s="294" t="s">
        <v>317</v>
      </c>
      <c r="B35" s="416"/>
      <c r="C35" s="412"/>
      <c r="D35" s="262" t="s">
        <v>318</v>
      </c>
      <c r="E35" s="291" t="s">
        <v>319</v>
      </c>
    </row>
    <row r="36" spans="1:5" ht="25.5" x14ac:dyDescent="0.25">
      <c r="A36" s="294" t="s">
        <v>320</v>
      </c>
      <c r="B36" s="416"/>
      <c r="C36" s="412"/>
      <c r="D36" s="262" t="s">
        <v>321</v>
      </c>
      <c r="E36" s="291">
        <v>3</v>
      </c>
    </row>
    <row r="37" spans="1:5" ht="25.5" x14ac:dyDescent="0.25">
      <c r="A37" s="294" t="s">
        <v>322</v>
      </c>
      <c r="B37" s="416"/>
      <c r="C37" s="412"/>
      <c r="D37" s="262" t="s">
        <v>321</v>
      </c>
      <c r="E37" s="291">
        <v>3</v>
      </c>
    </row>
    <row r="38" spans="1:5" ht="25.5" x14ac:dyDescent="0.25">
      <c r="A38" s="294" t="s">
        <v>323</v>
      </c>
      <c r="B38" s="416"/>
      <c r="C38" s="412"/>
      <c r="D38" s="262" t="s">
        <v>324</v>
      </c>
      <c r="E38" s="291">
        <v>3</v>
      </c>
    </row>
    <row r="39" spans="1:5" ht="25.5" x14ac:dyDescent="0.25">
      <c r="A39" s="294" t="s">
        <v>325</v>
      </c>
      <c r="B39" s="416"/>
      <c r="C39" s="412"/>
      <c r="D39" s="262" t="s">
        <v>321</v>
      </c>
      <c r="E39" s="291">
        <v>137</v>
      </c>
    </row>
    <row r="40" spans="1:5" ht="25.5" x14ac:dyDescent="0.25">
      <c r="A40" s="294" t="s">
        <v>326</v>
      </c>
      <c r="B40" s="416"/>
      <c r="C40" s="412"/>
      <c r="D40" s="262" t="s">
        <v>321</v>
      </c>
      <c r="E40" s="291">
        <v>5</v>
      </c>
    </row>
    <row r="41" spans="1:5" ht="25.5" x14ac:dyDescent="0.25">
      <c r="A41" s="294" t="s">
        <v>327</v>
      </c>
      <c r="B41" s="416"/>
      <c r="C41" s="412"/>
      <c r="D41" s="262" t="s">
        <v>328</v>
      </c>
      <c r="E41" s="291">
        <v>3</v>
      </c>
    </row>
    <row r="42" spans="1:5" ht="25.5" x14ac:dyDescent="0.25">
      <c r="A42" s="294" t="s">
        <v>329</v>
      </c>
      <c r="B42" s="416"/>
      <c r="C42" s="412"/>
      <c r="D42" s="262" t="s">
        <v>330</v>
      </c>
      <c r="E42" s="262">
        <v>3</v>
      </c>
    </row>
    <row r="43" spans="1:5" x14ac:dyDescent="0.25">
      <c r="A43" s="413" t="s">
        <v>331</v>
      </c>
      <c r="B43" s="413"/>
      <c r="C43" s="413"/>
      <c r="D43" s="413"/>
      <c r="E43" s="413"/>
    </row>
    <row r="44" spans="1:5" x14ac:dyDescent="0.25">
      <c r="A44" s="414" t="s">
        <v>332</v>
      </c>
      <c r="B44" s="414"/>
      <c r="C44" s="414"/>
      <c r="D44" s="414"/>
      <c r="E44" s="414"/>
    </row>
    <row r="45" spans="1:5" ht="29.25" customHeight="1" x14ac:dyDescent="0.25">
      <c r="A45" s="294" t="s">
        <v>333</v>
      </c>
      <c r="B45" s="412">
        <v>12000</v>
      </c>
      <c r="C45" s="412">
        <v>2500</v>
      </c>
      <c r="D45" s="262">
        <v>0</v>
      </c>
      <c r="E45" s="262" t="s">
        <v>292</v>
      </c>
    </row>
    <row r="46" spans="1:5" ht="25.5" x14ac:dyDescent="0.25">
      <c r="A46" s="294" t="s">
        <v>334</v>
      </c>
      <c r="B46" s="412"/>
      <c r="C46" s="412"/>
      <c r="D46" s="262">
        <v>0</v>
      </c>
      <c r="E46" s="262">
        <v>11</v>
      </c>
    </row>
    <row r="47" spans="1:5" ht="21" customHeight="1" x14ac:dyDescent="0.25">
      <c r="A47" s="294" t="s">
        <v>335</v>
      </c>
      <c r="B47" s="412"/>
      <c r="C47" s="412"/>
      <c r="D47" s="262">
        <v>0</v>
      </c>
      <c r="E47" s="262">
        <v>20</v>
      </c>
    </row>
    <row r="48" spans="1:5" ht="27.75" customHeight="1" x14ac:dyDescent="0.25">
      <c r="A48" s="294" t="s">
        <v>336</v>
      </c>
      <c r="B48" s="412"/>
      <c r="C48" s="412"/>
      <c r="D48" s="262">
        <v>0</v>
      </c>
      <c r="E48" s="262">
        <v>16</v>
      </c>
    </row>
    <row r="49" spans="1:5" ht="54" customHeight="1" x14ac:dyDescent="0.25">
      <c r="A49" s="294" t="s">
        <v>337</v>
      </c>
      <c r="B49" s="412"/>
      <c r="C49" s="412"/>
      <c r="D49" s="262">
        <v>0</v>
      </c>
      <c r="E49" s="262">
        <v>9</v>
      </c>
    </row>
    <row r="50" spans="1:5" ht="45" customHeight="1" x14ac:dyDescent="0.25">
      <c r="A50" s="294" t="s">
        <v>338</v>
      </c>
      <c r="B50" s="412"/>
      <c r="C50" s="412"/>
      <c r="D50" s="262">
        <v>0</v>
      </c>
      <c r="E50" s="262">
        <v>17</v>
      </c>
    </row>
    <row r="51" spans="1:5" ht="25.5" x14ac:dyDescent="0.25">
      <c r="A51" s="294" t="s">
        <v>339</v>
      </c>
      <c r="B51" s="412"/>
      <c r="C51" s="412"/>
      <c r="D51" s="262">
        <v>0</v>
      </c>
      <c r="E51" s="262">
        <v>4</v>
      </c>
    </row>
    <row r="52" spans="1:5" ht="47.25" customHeight="1" x14ac:dyDescent="0.25">
      <c r="A52" s="294" t="s">
        <v>340</v>
      </c>
      <c r="B52" s="412"/>
      <c r="C52" s="412"/>
      <c r="D52" s="262">
        <v>0</v>
      </c>
      <c r="E52" s="262" t="s">
        <v>341</v>
      </c>
    </row>
    <row r="53" spans="1:5" ht="45" customHeight="1" x14ac:dyDescent="0.25">
      <c r="A53" s="294" t="s">
        <v>342</v>
      </c>
      <c r="B53" s="412"/>
      <c r="C53" s="412"/>
      <c r="D53" s="262">
        <v>0</v>
      </c>
      <c r="E53" s="262" t="s">
        <v>343</v>
      </c>
    </row>
    <row r="54" spans="1:5" ht="61.5" customHeight="1" x14ac:dyDescent="0.25">
      <c r="A54" s="294" t="s">
        <v>344</v>
      </c>
      <c r="B54" s="412"/>
      <c r="C54" s="412"/>
      <c r="D54" s="262" t="s">
        <v>291</v>
      </c>
      <c r="E54" s="262" t="s">
        <v>345</v>
      </c>
    </row>
    <row r="55" spans="1:5" ht="38.25" x14ac:dyDescent="0.25">
      <c r="A55" s="294" t="s">
        <v>346</v>
      </c>
      <c r="B55" s="412"/>
      <c r="C55" s="412"/>
      <c r="D55" s="262" t="s">
        <v>291</v>
      </c>
      <c r="E55" s="262" t="s">
        <v>292</v>
      </c>
    </row>
    <row r="56" spans="1:5" x14ac:dyDescent="0.25">
      <c r="A56" s="415" t="s">
        <v>347</v>
      </c>
      <c r="B56" s="415"/>
      <c r="C56" s="415"/>
      <c r="D56" s="415"/>
      <c r="E56" s="415"/>
    </row>
    <row r="57" spans="1:5" ht="107.25" customHeight="1" x14ac:dyDescent="0.25">
      <c r="A57" s="294" t="s">
        <v>348</v>
      </c>
      <c r="B57" s="412">
        <v>1200</v>
      </c>
      <c r="C57" s="412">
        <v>400</v>
      </c>
      <c r="D57" s="262" t="s">
        <v>349</v>
      </c>
      <c r="E57" s="262" t="s">
        <v>350</v>
      </c>
    </row>
    <row r="58" spans="1:5" ht="61.5" customHeight="1" x14ac:dyDescent="0.25">
      <c r="A58" s="294" t="s">
        <v>351</v>
      </c>
      <c r="B58" s="412"/>
      <c r="C58" s="412"/>
      <c r="D58" s="262" t="s">
        <v>352</v>
      </c>
      <c r="E58" s="262" t="s">
        <v>353</v>
      </c>
    </row>
    <row r="59" spans="1:5" ht="72.75" customHeight="1" x14ac:dyDescent="0.25">
      <c r="A59" s="294" t="s">
        <v>354</v>
      </c>
      <c r="B59" s="412"/>
      <c r="C59" s="412"/>
      <c r="D59" s="262" t="s">
        <v>355</v>
      </c>
      <c r="E59" s="262" t="s">
        <v>356</v>
      </c>
    </row>
    <row r="60" spans="1:5" ht="103.5" customHeight="1" x14ac:dyDescent="0.25">
      <c r="A60" s="294" t="s">
        <v>357</v>
      </c>
      <c r="B60" s="412"/>
      <c r="C60" s="412"/>
      <c r="D60" s="262" t="s">
        <v>358</v>
      </c>
      <c r="E60" s="262" t="s">
        <v>359</v>
      </c>
    </row>
    <row r="61" spans="1:5" ht="104.25" customHeight="1" x14ac:dyDescent="0.25">
      <c r="A61" s="292" t="s">
        <v>360</v>
      </c>
      <c r="B61" s="412"/>
      <c r="C61" s="412"/>
      <c r="D61" s="262">
        <v>0</v>
      </c>
      <c r="E61" s="262" t="s">
        <v>361</v>
      </c>
    </row>
    <row r="62" spans="1:5" x14ac:dyDescent="0.25">
      <c r="A62" s="104" t="s">
        <v>4</v>
      </c>
      <c r="B62" s="295">
        <f>SUM(B57,B45,B27,B24,B17,B7,B12)</f>
        <v>13200</v>
      </c>
      <c r="C62" s="295">
        <f>SUM(C57,C45,C27,C17,C24,C7,C10,C12)</f>
        <v>13693</v>
      </c>
      <c r="D62" s="218"/>
      <c r="E62" s="218"/>
    </row>
    <row r="64" spans="1:5" s="28" customFormat="1" ht="12.75" x14ac:dyDescent="0.2">
      <c r="A64" s="288" t="s">
        <v>367</v>
      </c>
      <c r="B64" s="98"/>
      <c r="C64" s="98"/>
      <c r="D64" s="98"/>
      <c r="E64" s="98"/>
    </row>
    <row r="65" spans="1:5" s="28" customFormat="1" ht="5.25" customHeight="1" x14ac:dyDescent="0.2">
      <c r="A65" s="288"/>
      <c r="B65" s="98"/>
      <c r="C65" s="98"/>
      <c r="D65" s="98"/>
      <c r="E65" s="98"/>
    </row>
    <row r="66" spans="1:5" s="28" customFormat="1" ht="12.75" x14ac:dyDescent="0.2">
      <c r="A66" s="288" t="s">
        <v>362</v>
      </c>
      <c r="B66" s="98"/>
      <c r="C66" s="98"/>
      <c r="D66" s="98"/>
      <c r="E66" s="98"/>
    </row>
    <row r="67" spans="1:5" s="28" customFormat="1" ht="12.75" x14ac:dyDescent="0.2">
      <c r="A67" s="288" t="s">
        <v>447</v>
      </c>
      <c r="B67" s="98"/>
      <c r="C67" s="98"/>
      <c r="D67" s="98"/>
      <c r="E67" s="98"/>
    </row>
    <row r="68" spans="1:5" s="28" customFormat="1" ht="12.75" x14ac:dyDescent="0.2">
      <c r="A68" s="288" t="s">
        <v>363</v>
      </c>
      <c r="B68" s="98"/>
      <c r="C68" s="98"/>
      <c r="D68" s="98"/>
      <c r="E68" s="98"/>
    </row>
    <row r="69" spans="1:5" s="28" customFormat="1" ht="12.75" x14ac:dyDescent="0.2">
      <c r="A69" s="288" t="s">
        <v>364</v>
      </c>
      <c r="B69" s="98"/>
      <c r="C69" s="98"/>
      <c r="D69" s="98"/>
      <c r="E69" s="98"/>
    </row>
    <row r="70" spans="1:5" s="28" customFormat="1" ht="12.75" x14ac:dyDescent="0.2">
      <c r="A70" s="288" t="s">
        <v>365</v>
      </c>
      <c r="B70" s="98"/>
      <c r="C70" s="98"/>
      <c r="D70" s="98"/>
      <c r="E70" s="98"/>
    </row>
  </sheetData>
  <sheetProtection password="CCE3" sheet="1" objects="1" scenarios="1"/>
  <mergeCells count="28">
    <mergeCell ref="A1:E1"/>
    <mergeCell ref="B2:C2"/>
    <mergeCell ref="A2:A3"/>
    <mergeCell ref="D2:E2"/>
    <mergeCell ref="A5:E5"/>
    <mergeCell ref="A6:E6"/>
    <mergeCell ref="B7:B10"/>
    <mergeCell ref="C7:C9"/>
    <mergeCell ref="A11:E11"/>
    <mergeCell ref="B12:B15"/>
    <mergeCell ref="C12:C15"/>
    <mergeCell ref="A16:E16"/>
    <mergeCell ref="B17:B21"/>
    <mergeCell ref="C17:C21"/>
    <mergeCell ref="A22:E22"/>
    <mergeCell ref="A23:E23"/>
    <mergeCell ref="B24:B25"/>
    <mergeCell ref="C24:C25"/>
    <mergeCell ref="A26:E26"/>
    <mergeCell ref="B27:B42"/>
    <mergeCell ref="C27:C42"/>
    <mergeCell ref="B57:B61"/>
    <mergeCell ref="C57:C61"/>
    <mergeCell ref="A43:E43"/>
    <mergeCell ref="A44:E44"/>
    <mergeCell ref="B45:B55"/>
    <mergeCell ref="C45:C55"/>
    <mergeCell ref="A56:E56"/>
  </mergeCells>
  <pageMargins left="0.70866141732283472" right="0.70866141732283472" top="0.78740157480314965" bottom="0.78740157480314965" header="0.31496062992125984" footer="0.31496062992125984"/>
  <pageSetup paperSize="9" scale="81" firstPageNumber="118" fitToHeight="0" orientation="portrait" useFirstPageNumber="1" r:id="rId1"/>
  <headerFooter>
    <oddFooter>&amp;C&amp;P</oddFooter>
  </headerFooter>
  <rowBreaks count="2" manualBreakCount="2">
    <brk id="25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1</vt:i4>
      </vt:variant>
    </vt:vector>
  </HeadingPairs>
  <TitlesOfParts>
    <vt:vector size="30" baseType="lpstr"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4.1</vt:lpstr>
      <vt:lpstr>5.1</vt:lpstr>
      <vt:lpstr>6.1 </vt:lpstr>
      <vt:lpstr>6.2</vt:lpstr>
      <vt:lpstr>6.3</vt:lpstr>
      <vt:lpstr>6.4</vt:lpstr>
      <vt:lpstr>6.5</vt:lpstr>
      <vt:lpstr>6.6</vt:lpstr>
      <vt:lpstr>7.1</vt:lpstr>
      <vt:lpstr>7.2</vt:lpstr>
      <vt:lpstr>7.3</vt:lpstr>
      <vt:lpstr>8.1</vt:lpstr>
      <vt:lpstr>8.2</vt:lpstr>
      <vt:lpstr>8.3</vt:lpstr>
      <vt:lpstr>8.4</vt:lpstr>
      <vt:lpstr>12.1</vt:lpstr>
      <vt:lpstr>12.2</vt:lpstr>
      <vt:lpstr>12.3</vt:lpstr>
      <vt:lpstr>'2.1'!Oblast_tisku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Řehořová</dc:creator>
  <cp:lastModifiedBy>Andrea Čebišová</cp:lastModifiedBy>
  <cp:lastPrinted>2019-05-03T10:50:57Z</cp:lastPrinted>
  <dcterms:created xsi:type="dcterms:W3CDTF">2011-11-30T14:43:55Z</dcterms:created>
  <dcterms:modified xsi:type="dcterms:W3CDTF">2019-06-21T07:11:35Z</dcterms:modified>
</cp:coreProperties>
</file>